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744AC1F2-7703-48BE-ACF0-65CD4C5CB095}" xr6:coauthVersionLast="47" xr6:coauthVersionMax="47" xr10:uidLastSave="{00000000-0000-0000-0000-000000000000}"/>
  <bookViews>
    <workbookView xWindow="276" yWindow="336" windowWidth="10872" windowHeight="120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D19" i="1"/>
  <c r="C20" i="1"/>
  <c r="C21" i="1"/>
  <c r="C22" i="1"/>
  <c r="D22" i="1"/>
  <c r="C23" i="1"/>
  <c r="C24" i="1"/>
  <c r="C25" i="1"/>
  <c r="C26" i="1"/>
  <c r="C34" i="1"/>
  <c r="C35" i="1"/>
  <c r="C36" i="1"/>
  <c r="D36" i="1"/>
  <c r="C37" i="1"/>
  <c r="D37" i="1"/>
  <c r="C38" i="1"/>
  <c r="D38" i="1"/>
  <c r="C39" i="1"/>
  <c r="C40" i="1"/>
  <c r="D40" i="1"/>
  <c r="C41" i="1"/>
  <c r="C42" i="1"/>
  <c r="D42" i="1"/>
  <c r="C43" i="1"/>
  <c r="D43" i="1"/>
  <c r="C44" i="1"/>
  <c r="D44" i="1"/>
  <c r="C45" i="1"/>
  <c r="D45" i="1"/>
  <c r="C46" i="1"/>
  <c r="E69" i="1"/>
  <c r="E71" i="1" s="1"/>
  <c r="C81" i="1"/>
  <c r="B82" i="1"/>
  <c r="D15" i="1" l="1"/>
  <c r="F15" i="1" s="1"/>
  <c r="E15" i="1"/>
  <c r="D16" i="1"/>
  <c r="F16" i="1" s="1"/>
  <c r="E16" i="1" s="1"/>
  <c r="F19" i="1"/>
  <c r="E19" i="1" s="1"/>
  <c r="D21" i="1"/>
  <c r="F21" i="1" s="1"/>
  <c r="E21" i="1" s="1"/>
  <c r="B83" i="1"/>
  <c r="E40" i="1"/>
  <c r="F40" i="1" s="1"/>
  <c r="E42" i="1"/>
  <c r="F42" i="1" s="1"/>
  <c r="D14" i="1"/>
  <c r="F14" i="1" s="1"/>
  <c r="E14" i="1" s="1"/>
  <c r="D25" i="1"/>
  <c r="F25" i="1" s="1"/>
  <c r="D35" i="1"/>
  <c r="E35" i="1" s="1"/>
  <c r="F35" i="1" s="1"/>
  <c r="E37" i="1"/>
  <c r="F37" i="1" s="1"/>
  <c r="E38" i="1"/>
  <c r="F38" i="1" s="1"/>
  <c r="D39" i="1"/>
  <c r="E39" i="1" s="1"/>
  <c r="F39" i="1" s="1"/>
  <c r="D26" i="1"/>
  <c r="F26" i="1" s="1"/>
  <c r="E26" i="1" s="1"/>
  <c r="D34" i="1"/>
  <c r="E34" i="1" s="1"/>
  <c r="F34" i="1" s="1"/>
  <c r="E36" i="1"/>
  <c r="F36" i="1" s="1"/>
  <c r="D17" i="1"/>
  <c r="F17" i="1" s="1"/>
  <c r="E17" i="1" s="1"/>
  <c r="D20" i="1"/>
  <c r="F20" i="1" s="1"/>
  <c r="E20" i="1" s="1"/>
  <c r="F22" i="1"/>
  <c r="E22" i="1" s="1"/>
  <c r="E44" i="1"/>
  <c r="F44" i="1" s="1"/>
  <c r="D18" i="1"/>
  <c r="F18" i="1" s="1"/>
  <c r="E18" i="1" s="1"/>
  <c r="E45" i="1"/>
  <c r="F45" i="1" s="1"/>
  <c r="D81" i="1"/>
  <c r="E81" i="1" s="1"/>
  <c r="C82" i="1"/>
  <c r="D82" i="1" s="1"/>
  <c r="E82" i="1" s="1"/>
  <c r="D23" i="1"/>
  <c r="F23" i="1" s="1"/>
  <c r="E23" i="1" s="1"/>
  <c r="E43" i="1"/>
  <c r="F43" i="1" s="1"/>
  <c r="D46" i="1"/>
  <c r="E46" i="1" s="1"/>
  <c r="F46" i="1" s="1"/>
  <c r="D24" i="1"/>
  <c r="F24" i="1" s="1"/>
  <c r="E24" i="1" s="1"/>
  <c r="D41" i="1"/>
  <c r="E41" i="1" s="1"/>
  <c r="F41" i="1" s="1"/>
  <c r="B84" i="1" l="1"/>
  <c r="C83" i="1"/>
  <c r="D83" i="1" s="1"/>
  <c r="E83" i="1" s="1"/>
  <c r="G81" i="1"/>
  <c r="F81" i="1"/>
  <c r="F82" i="1"/>
  <c r="G82" i="1"/>
  <c r="E25" i="1"/>
  <c r="C84" i="1" l="1"/>
  <c r="D84" i="1" s="1"/>
  <c r="E84" i="1" s="1"/>
  <c r="B85" i="1"/>
  <c r="G83" i="1"/>
  <c r="F83" i="1"/>
  <c r="G84" i="1" l="1"/>
  <c r="F84" i="1"/>
  <c r="B86" i="1"/>
  <c r="C85" i="1"/>
  <c r="D85" i="1" s="1"/>
  <c r="E85" i="1" s="1"/>
  <c r="C86" i="1" l="1"/>
  <c r="D86" i="1" s="1"/>
  <c r="E86" i="1" s="1"/>
  <c r="B87" i="1"/>
  <c r="G85" i="1"/>
  <c r="F85" i="1"/>
  <c r="G86" i="1" l="1"/>
  <c r="F86" i="1"/>
  <c r="B88" i="1"/>
  <c r="C87" i="1"/>
  <c r="D87" i="1" s="1"/>
  <c r="E87" i="1" s="1"/>
  <c r="C88" i="1" l="1"/>
  <c r="D88" i="1" s="1"/>
  <c r="E88" i="1" s="1"/>
  <c r="B89" i="1"/>
  <c r="G87" i="1"/>
  <c r="F87" i="1"/>
  <c r="G88" i="1" l="1"/>
  <c r="F88" i="1"/>
  <c r="B90" i="1"/>
  <c r="C89" i="1"/>
  <c r="D89" i="1" s="1"/>
  <c r="E89" i="1" s="1"/>
  <c r="C90" i="1" l="1"/>
  <c r="D90" i="1" s="1"/>
  <c r="E90" i="1" s="1"/>
  <c r="B91" i="1"/>
  <c r="G89" i="1"/>
  <c r="F89" i="1"/>
  <c r="G90" i="1" l="1"/>
  <c r="F90" i="1"/>
  <c r="B92" i="1"/>
  <c r="C91" i="1"/>
  <c r="D91" i="1" s="1"/>
  <c r="E91" i="1" s="1"/>
  <c r="C92" i="1" l="1"/>
  <c r="D92" i="1" s="1"/>
  <c r="E92" i="1" s="1"/>
  <c r="B93" i="1"/>
  <c r="G91" i="1"/>
  <c r="F91" i="1"/>
  <c r="G92" i="1" l="1"/>
  <c r="F92" i="1"/>
  <c r="C93" i="1"/>
  <c r="D93" i="1" s="1"/>
  <c r="E93" i="1" s="1"/>
  <c r="B94" i="1"/>
  <c r="G93" i="1" l="1"/>
  <c r="F93" i="1"/>
  <c r="C94" i="1"/>
  <c r="D94" i="1" s="1"/>
  <c r="E94" i="1" s="1"/>
  <c r="B95" i="1"/>
  <c r="G94" i="1" l="1"/>
  <c r="F94" i="1"/>
  <c r="B96" i="1"/>
  <c r="C95" i="1"/>
  <c r="D95" i="1" s="1"/>
  <c r="E95" i="1" s="1"/>
  <c r="C96" i="1" l="1"/>
  <c r="D96" i="1" s="1"/>
  <c r="E96" i="1" s="1"/>
  <c r="B97" i="1"/>
  <c r="G95" i="1"/>
  <c r="F95" i="1"/>
  <c r="G96" i="1" l="1"/>
  <c r="F96" i="1"/>
  <c r="B98" i="1"/>
  <c r="C97" i="1"/>
  <c r="D97" i="1" s="1"/>
  <c r="E97" i="1" s="1"/>
  <c r="C98" i="1" l="1"/>
  <c r="D98" i="1" s="1"/>
  <c r="E98" i="1" s="1"/>
  <c r="B99" i="1"/>
  <c r="G97" i="1"/>
  <c r="F97" i="1"/>
  <c r="G98" i="1" l="1"/>
  <c r="F98" i="1"/>
  <c r="B100" i="1"/>
  <c r="C99" i="1"/>
  <c r="D99" i="1" s="1"/>
  <c r="E99" i="1" s="1"/>
  <c r="C100" i="1" l="1"/>
  <c r="D100" i="1" s="1"/>
  <c r="E100" i="1" s="1"/>
  <c r="B101" i="1"/>
  <c r="G99" i="1"/>
  <c r="F99" i="1"/>
  <c r="G100" i="1" l="1"/>
  <c r="F100" i="1"/>
  <c r="B102" i="1"/>
  <c r="C101" i="1"/>
  <c r="D101" i="1" s="1"/>
  <c r="E101" i="1" s="1"/>
  <c r="C102" i="1" l="1"/>
  <c r="D102" i="1" s="1"/>
  <c r="E102" i="1" s="1"/>
  <c r="B103" i="1"/>
  <c r="G101" i="1"/>
  <c r="F101" i="1"/>
  <c r="G102" i="1" l="1"/>
  <c r="F102" i="1"/>
  <c r="B104" i="1"/>
  <c r="C103" i="1"/>
  <c r="D103" i="1" s="1"/>
  <c r="E103" i="1" s="1"/>
  <c r="C104" i="1" l="1"/>
  <c r="D104" i="1" s="1"/>
  <c r="E104" i="1" s="1"/>
  <c r="B105" i="1"/>
  <c r="G103" i="1"/>
  <c r="F103" i="1"/>
  <c r="G104" i="1" l="1"/>
  <c r="F104" i="1"/>
  <c r="B106" i="1"/>
  <c r="C105" i="1"/>
  <c r="D105" i="1" s="1"/>
  <c r="E105" i="1" s="1"/>
  <c r="C106" i="1" l="1"/>
  <c r="D106" i="1" s="1"/>
  <c r="E106" i="1" s="1"/>
  <c r="B107" i="1"/>
  <c r="G105" i="1"/>
  <c r="F105" i="1"/>
  <c r="G106" i="1" l="1"/>
  <c r="F106" i="1"/>
  <c r="B108" i="1"/>
  <c r="C107" i="1"/>
  <c r="D107" i="1" s="1"/>
  <c r="E107" i="1" s="1"/>
  <c r="C108" i="1" l="1"/>
  <c r="D108" i="1" s="1"/>
  <c r="E108" i="1" s="1"/>
  <c r="B109" i="1"/>
  <c r="G107" i="1"/>
  <c r="F107" i="1"/>
  <c r="G108" i="1" l="1"/>
  <c r="F108" i="1"/>
  <c r="B110" i="1"/>
  <c r="C109" i="1"/>
  <c r="D109" i="1" s="1"/>
  <c r="E109" i="1" s="1"/>
  <c r="B111" i="1" l="1"/>
  <c r="C110" i="1"/>
  <c r="D110" i="1" s="1"/>
  <c r="E110" i="1" s="1"/>
  <c r="F109" i="1"/>
  <c r="G109" i="1"/>
  <c r="B112" i="1" l="1"/>
  <c r="C111" i="1"/>
  <c r="D111" i="1" s="1"/>
  <c r="E111" i="1" s="1"/>
  <c r="G110" i="1"/>
  <c r="F110" i="1"/>
  <c r="C112" i="1" l="1"/>
  <c r="D112" i="1" s="1"/>
  <c r="E112" i="1" s="1"/>
  <c r="B113" i="1"/>
  <c r="F111" i="1"/>
  <c r="G111" i="1"/>
  <c r="F112" i="1" l="1"/>
  <c r="G112" i="1"/>
  <c r="B114" i="1"/>
  <c r="C113" i="1"/>
  <c r="D113" i="1" s="1"/>
  <c r="E113" i="1" s="1"/>
  <c r="B115" i="1" l="1"/>
  <c r="C114" i="1"/>
  <c r="D114" i="1" s="1"/>
  <c r="E114" i="1" s="1"/>
  <c r="F113" i="1"/>
  <c r="G113" i="1"/>
  <c r="B116" i="1" l="1"/>
  <c r="C115" i="1"/>
  <c r="D115" i="1" s="1"/>
  <c r="E115" i="1" s="1"/>
  <c r="G114" i="1"/>
  <c r="F114" i="1"/>
  <c r="C116" i="1" l="1"/>
  <c r="D116" i="1" s="1"/>
  <c r="E116" i="1" s="1"/>
  <c r="B117" i="1"/>
  <c r="F115" i="1"/>
  <c r="G115" i="1"/>
  <c r="G116" i="1" l="1"/>
  <c r="F116" i="1"/>
  <c r="B118" i="1"/>
  <c r="C117" i="1"/>
  <c r="D117" i="1" s="1"/>
  <c r="E117" i="1" s="1"/>
  <c r="B119" i="1" l="1"/>
  <c r="C118" i="1"/>
  <c r="D118" i="1" s="1"/>
  <c r="E118" i="1" s="1"/>
  <c r="F117" i="1"/>
  <c r="G117" i="1"/>
  <c r="B120" i="1" l="1"/>
  <c r="C119" i="1"/>
  <c r="D119" i="1" s="1"/>
  <c r="E119" i="1" s="1"/>
  <c r="G118" i="1"/>
  <c r="F118" i="1"/>
  <c r="C120" i="1" l="1"/>
  <c r="D120" i="1" s="1"/>
  <c r="E120" i="1" s="1"/>
  <c r="B121" i="1"/>
  <c r="F119" i="1"/>
  <c r="G119" i="1"/>
  <c r="G120" i="1" l="1"/>
  <c r="F120" i="1"/>
  <c r="B122" i="1"/>
  <c r="C121" i="1"/>
  <c r="D121" i="1" s="1"/>
  <c r="E121" i="1" s="1"/>
  <c r="B123" i="1" l="1"/>
  <c r="C122" i="1"/>
  <c r="D122" i="1" s="1"/>
  <c r="E122" i="1" s="1"/>
  <c r="G121" i="1"/>
  <c r="F121" i="1"/>
  <c r="C123" i="1" l="1"/>
  <c r="D123" i="1" s="1"/>
  <c r="E123" i="1" s="1"/>
  <c r="B124" i="1"/>
  <c r="F122" i="1"/>
  <c r="G122" i="1"/>
  <c r="G123" i="1" l="1"/>
  <c r="F123" i="1"/>
  <c r="B125" i="1"/>
  <c r="C124" i="1"/>
  <c r="D124" i="1" s="1"/>
  <c r="E124" i="1" s="1"/>
  <c r="B126" i="1" l="1"/>
  <c r="C125" i="1"/>
  <c r="D125" i="1" s="1"/>
  <c r="E125" i="1" s="1"/>
  <c r="F124" i="1"/>
  <c r="G124" i="1"/>
  <c r="B127" i="1" l="1"/>
  <c r="C126" i="1"/>
  <c r="D126" i="1" s="1"/>
  <c r="E126" i="1" s="1"/>
  <c r="G125" i="1"/>
  <c r="F125" i="1"/>
  <c r="B128" i="1" l="1"/>
  <c r="C127" i="1"/>
  <c r="D127" i="1" s="1"/>
  <c r="E127" i="1" s="1"/>
  <c r="F126" i="1"/>
  <c r="G126" i="1"/>
  <c r="B129" i="1" l="1"/>
  <c r="C128" i="1"/>
  <c r="D128" i="1" s="1"/>
  <c r="E128" i="1" s="1"/>
  <c r="G127" i="1"/>
  <c r="F127" i="1"/>
  <c r="B130" i="1" l="1"/>
  <c r="C129" i="1"/>
  <c r="D129" i="1" s="1"/>
  <c r="E129" i="1" s="1"/>
  <c r="F128" i="1"/>
  <c r="G128" i="1"/>
  <c r="B131" i="1" l="1"/>
  <c r="C130" i="1"/>
  <c r="D130" i="1" s="1"/>
  <c r="E130" i="1" s="1"/>
  <c r="G129" i="1"/>
  <c r="F129" i="1"/>
  <c r="B132" i="1" l="1"/>
  <c r="C131" i="1"/>
  <c r="D131" i="1" s="1"/>
  <c r="E131" i="1" s="1"/>
  <c r="F130" i="1"/>
  <c r="G130" i="1"/>
  <c r="B133" i="1" l="1"/>
  <c r="C132" i="1"/>
  <c r="D132" i="1" s="1"/>
  <c r="E132" i="1" s="1"/>
  <c r="G131" i="1"/>
  <c r="F131" i="1"/>
  <c r="B134" i="1" l="1"/>
  <c r="C133" i="1"/>
  <c r="D133" i="1" s="1"/>
  <c r="E133" i="1" s="1"/>
  <c r="F132" i="1"/>
  <c r="G132" i="1"/>
  <c r="B135" i="1" l="1"/>
  <c r="C134" i="1"/>
  <c r="D134" i="1" s="1"/>
  <c r="E134" i="1" s="1"/>
  <c r="G133" i="1"/>
  <c r="F133" i="1"/>
  <c r="B136" i="1" l="1"/>
  <c r="C135" i="1"/>
  <c r="D135" i="1" s="1"/>
  <c r="E135" i="1" s="1"/>
  <c r="F134" i="1"/>
  <c r="G134" i="1"/>
  <c r="B137" i="1" l="1"/>
  <c r="C136" i="1"/>
  <c r="D136" i="1" s="1"/>
  <c r="E136" i="1" s="1"/>
  <c r="G135" i="1"/>
  <c r="F135" i="1"/>
  <c r="B138" i="1" l="1"/>
  <c r="C137" i="1"/>
  <c r="D137" i="1" s="1"/>
  <c r="E137" i="1" s="1"/>
  <c r="F136" i="1"/>
  <c r="G136" i="1"/>
  <c r="B139" i="1" l="1"/>
  <c r="C138" i="1"/>
  <c r="D138" i="1" s="1"/>
  <c r="E138" i="1" s="1"/>
  <c r="G137" i="1"/>
  <c r="F137" i="1"/>
  <c r="B140" i="1" l="1"/>
  <c r="C139" i="1"/>
  <c r="D139" i="1" s="1"/>
  <c r="E139" i="1" s="1"/>
  <c r="F138" i="1"/>
  <c r="G138" i="1"/>
  <c r="B141" i="1" l="1"/>
  <c r="C140" i="1"/>
  <c r="D140" i="1" s="1"/>
  <c r="E140" i="1" s="1"/>
  <c r="G139" i="1"/>
  <c r="F139" i="1"/>
  <c r="B142" i="1" l="1"/>
  <c r="C141" i="1"/>
  <c r="D141" i="1" s="1"/>
  <c r="E141" i="1" s="1"/>
  <c r="F140" i="1"/>
  <c r="G140" i="1"/>
  <c r="B143" i="1" l="1"/>
  <c r="C142" i="1"/>
  <c r="D142" i="1" s="1"/>
  <c r="E142" i="1" s="1"/>
  <c r="F141" i="1"/>
  <c r="G141" i="1"/>
  <c r="B144" i="1" l="1"/>
  <c r="C143" i="1"/>
  <c r="D143" i="1" s="1"/>
  <c r="E143" i="1" s="1"/>
  <c r="F142" i="1"/>
  <c r="G142" i="1"/>
  <c r="B145" i="1" l="1"/>
  <c r="C144" i="1"/>
  <c r="D144" i="1" s="1"/>
  <c r="E144" i="1" s="1"/>
  <c r="G143" i="1"/>
  <c r="F143" i="1"/>
  <c r="B146" i="1" l="1"/>
  <c r="C145" i="1"/>
  <c r="D145" i="1" s="1"/>
  <c r="E145" i="1" s="1"/>
  <c r="F144" i="1"/>
  <c r="G144" i="1"/>
  <c r="B147" i="1" l="1"/>
  <c r="C146" i="1"/>
  <c r="D146" i="1" s="1"/>
  <c r="E146" i="1" s="1"/>
  <c r="G145" i="1"/>
  <c r="F145" i="1"/>
  <c r="C147" i="1" l="1"/>
  <c r="D147" i="1" s="1"/>
  <c r="E147" i="1" s="1"/>
  <c r="B148" i="1"/>
  <c r="F146" i="1"/>
  <c r="G146" i="1"/>
  <c r="G147" i="1" l="1"/>
  <c r="F147" i="1"/>
  <c r="B149" i="1"/>
  <c r="C148" i="1"/>
  <c r="D148" i="1" s="1"/>
  <c r="E148" i="1" s="1"/>
  <c r="B150" i="1" l="1"/>
  <c r="C149" i="1"/>
  <c r="D149" i="1" s="1"/>
  <c r="E149" i="1" s="1"/>
  <c r="G148" i="1"/>
  <c r="F148" i="1"/>
  <c r="B151" i="1" l="1"/>
  <c r="C150" i="1"/>
  <c r="D150" i="1" s="1"/>
  <c r="E150" i="1" s="1"/>
  <c r="G149" i="1"/>
  <c r="F149" i="1"/>
  <c r="B152" i="1" l="1"/>
  <c r="C151" i="1"/>
  <c r="D151" i="1" s="1"/>
  <c r="E151" i="1" s="1"/>
  <c r="G150" i="1"/>
  <c r="F150" i="1"/>
  <c r="B153" i="1" l="1"/>
  <c r="C152" i="1"/>
  <c r="D152" i="1" s="1"/>
  <c r="E152" i="1" s="1"/>
  <c r="F151" i="1"/>
  <c r="G151" i="1"/>
  <c r="C153" i="1" l="1"/>
  <c r="D153" i="1" s="1"/>
  <c r="E153" i="1" s="1"/>
  <c r="B154" i="1"/>
  <c r="F152" i="1"/>
  <c r="G152" i="1"/>
  <c r="F153" i="1" l="1"/>
  <c r="G153" i="1"/>
  <c r="B155" i="1"/>
  <c r="C154" i="1"/>
  <c r="D154" i="1" s="1"/>
  <c r="E154" i="1" s="1"/>
  <c r="C155" i="1" l="1"/>
  <c r="D155" i="1" s="1"/>
  <c r="E155" i="1" s="1"/>
  <c r="B156" i="1"/>
  <c r="F154" i="1"/>
  <c r="G154" i="1"/>
  <c r="G155" i="1" l="1"/>
  <c r="F155" i="1"/>
  <c r="B157" i="1"/>
  <c r="C156" i="1"/>
  <c r="D156" i="1" s="1"/>
  <c r="E156" i="1" s="1"/>
  <c r="B158" i="1" l="1"/>
  <c r="C157" i="1"/>
  <c r="D157" i="1" s="1"/>
  <c r="E157" i="1" s="1"/>
  <c r="G156" i="1"/>
  <c r="F156" i="1"/>
  <c r="B159" i="1" l="1"/>
  <c r="C158" i="1"/>
  <c r="D158" i="1" s="1"/>
  <c r="E158" i="1" s="1"/>
  <c r="G157" i="1"/>
  <c r="F157" i="1"/>
  <c r="B160" i="1" l="1"/>
  <c r="C159" i="1"/>
  <c r="D159" i="1" s="1"/>
  <c r="E159" i="1" s="1"/>
  <c r="F158" i="1"/>
  <c r="G158" i="1"/>
  <c r="B161" i="1" l="1"/>
  <c r="C160" i="1"/>
  <c r="D160" i="1" s="1"/>
  <c r="E160" i="1" s="1"/>
  <c r="F159" i="1"/>
  <c r="G159" i="1"/>
  <c r="C161" i="1" l="1"/>
  <c r="D161" i="1" s="1"/>
  <c r="E161" i="1" s="1"/>
  <c r="B162" i="1"/>
  <c r="G160" i="1"/>
  <c r="F160" i="1"/>
  <c r="F161" i="1" l="1"/>
  <c r="G161" i="1"/>
  <c r="C162" i="1"/>
  <c r="D162" i="1" s="1"/>
  <c r="E162" i="1" s="1"/>
  <c r="B163" i="1"/>
  <c r="F162" i="1" l="1"/>
  <c r="G162" i="1"/>
  <c r="B164" i="1"/>
  <c r="C163" i="1"/>
  <c r="D163" i="1" s="1"/>
  <c r="E163" i="1" s="1"/>
  <c r="B165" i="1" l="1"/>
  <c r="C164" i="1"/>
  <c r="D164" i="1" s="1"/>
  <c r="E164" i="1" s="1"/>
  <c r="F163" i="1"/>
  <c r="G163" i="1"/>
  <c r="B166" i="1" l="1"/>
  <c r="C165" i="1"/>
  <c r="D165" i="1" s="1"/>
  <c r="E165" i="1" s="1"/>
  <c r="G164" i="1"/>
  <c r="F164" i="1"/>
  <c r="B167" i="1" l="1"/>
  <c r="C166" i="1"/>
  <c r="D166" i="1" s="1"/>
  <c r="E166" i="1" s="1"/>
  <c r="F165" i="1"/>
  <c r="G165" i="1"/>
  <c r="B168" i="1" l="1"/>
  <c r="C167" i="1"/>
  <c r="D167" i="1" s="1"/>
  <c r="E167" i="1" s="1"/>
  <c r="G166" i="1"/>
  <c r="F166" i="1"/>
  <c r="B169" i="1" l="1"/>
  <c r="C168" i="1"/>
  <c r="D168" i="1" s="1"/>
  <c r="E168" i="1" s="1"/>
  <c r="F167" i="1"/>
  <c r="G167" i="1"/>
  <c r="B170" i="1" l="1"/>
  <c r="C169" i="1"/>
  <c r="D169" i="1" s="1"/>
  <c r="E169" i="1" s="1"/>
  <c r="G168" i="1"/>
  <c r="F168" i="1"/>
  <c r="B171" i="1" l="1"/>
  <c r="C170" i="1"/>
  <c r="D170" i="1" s="1"/>
  <c r="E170" i="1" s="1"/>
  <c r="F169" i="1"/>
  <c r="G169" i="1"/>
  <c r="B172" i="1" l="1"/>
  <c r="C171" i="1"/>
  <c r="D171" i="1" s="1"/>
  <c r="E171" i="1" s="1"/>
  <c r="G170" i="1"/>
  <c r="F170" i="1"/>
  <c r="B173" i="1" l="1"/>
  <c r="C172" i="1"/>
  <c r="D172" i="1" s="1"/>
  <c r="E172" i="1" s="1"/>
  <c r="F171" i="1"/>
  <c r="G171" i="1"/>
  <c r="B174" i="1" l="1"/>
  <c r="C173" i="1"/>
  <c r="D173" i="1" s="1"/>
  <c r="E173" i="1" s="1"/>
  <c r="G172" i="1"/>
  <c r="F172" i="1"/>
  <c r="B175" i="1" l="1"/>
  <c r="C174" i="1"/>
  <c r="D174" i="1" s="1"/>
  <c r="E174" i="1" s="1"/>
  <c r="F173" i="1"/>
  <c r="G173" i="1"/>
  <c r="B176" i="1" l="1"/>
  <c r="C175" i="1"/>
  <c r="D175" i="1" s="1"/>
  <c r="E175" i="1" s="1"/>
  <c r="G174" i="1"/>
  <c r="F174" i="1"/>
  <c r="B177" i="1" l="1"/>
  <c r="C176" i="1"/>
  <c r="D176" i="1" s="1"/>
  <c r="E176" i="1" s="1"/>
  <c r="F175" i="1"/>
  <c r="G175" i="1"/>
  <c r="B178" i="1" l="1"/>
  <c r="C177" i="1"/>
  <c r="D177" i="1" s="1"/>
  <c r="E177" i="1" s="1"/>
  <c r="G176" i="1"/>
  <c r="F176" i="1"/>
  <c r="B179" i="1" l="1"/>
  <c r="C178" i="1"/>
  <c r="D178" i="1" s="1"/>
  <c r="E178" i="1" s="1"/>
  <c r="F177" i="1"/>
  <c r="G177" i="1"/>
  <c r="B180" i="1" l="1"/>
  <c r="C179" i="1"/>
  <c r="D179" i="1" s="1"/>
  <c r="E179" i="1" s="1"/>
  <c r="G178" i="1"/>
  <c r="F178" i="1"/>
  <c r="B181" i="1" l="1"/>
  <c r="C180" i="1"/>
  <c r="D180" i="1" s="1"/>
  <c r="E180" i="1" s="1"/>
  <c r="F179" i="1"/>
  <c r="G179" i="1"/>
  <c r="B182" i="1" l="1"/>
  <c r="C181" i="1"/>
  <c r="D181" i="1" s="1"/>
  <c r="E181" i="1" s="1"/>
  <c r="G180" i="1"/>
  <c r="F180" i="1"/>
  <c r="B183" i="1" l="1"/>
  <c r="C182" i="1"/>
  <c r="D182" i="1" s="1"/>
  <c r="E182" i="1" s="1"/>
  <c r="F181" i="1"/>
  <c r="G181" i="1"/>
  <c r="B184" i="1" l="1"/>
  <c r="C183" i="1"/>
  <c r="D183" i="1" s="1"/>
  <c r="E183" i="1" s="1"/>
  <c r="G182" i="1"/>
  <c r="F182" i="1"/>
  <c r="B185" i="1" l="1"/>
  <c r="C184" i="1"/>
  <c r="D184" i="1" s="1"/>
  <c r="E184" i="1" s="1"/>
  <c r="F183" i="1"/>
  <c r="G183" i="1"/>
  <c r="B186" i="1" l="1"/>
  <c r="C185" i="1"/>
  <c r="D185" i="1" s="1"/>
  <c r="E185" i="1" s="1"/>
  <c r="G184" i="1"/>
  <c r="F184" i="1"/>
  <c r="B187" i="1" l="1"/>
  <c r="C186" i="1"/>
  <c r="D186" i="1" s="1"/>
  <c r="E186" i="1" s="1"/>
  <c r="F185" i="1"/>
  <c r="G185" i="1"/>
  <c r="B188" i="1" l="1"/>
  <c r="C187" i="1"/>
  <c r="D187" i="1" s="1"/>
  <c r="E187" i="1" s="1"/>
  <c r="G186" i="1"/>
  <c r="F186" i="1"/>
  <c r="B189" i="1" l="1"/>
  <c r="C188" i="1"/>
  <c r="D188" i="1" s="1"/>
  <c r="E188" i="1" s="1"/>
  <c r="F187" i="1"/>
  <c r="G187" i="1"/>
  <c r="B190" i="1" l="1"/>
  <c r="C189" i="1"/>
  <c r="D189" i="1" s="1"/>
  <c r="E189" i="1" s="1"/>
  <c r="G188" i="1"/>
  <c r="F188" i="1"/>
  <c r="B191" i="1" l="1"/>
  <c r="C190" i="1"/>
  <c r="D190" i="1" s="1"/>
  <c r="E190" i="1" s="1"/>
  <c r="F189" i="1"/>
  <c r="G189" i="1"/>
  <c r="B192" i="1" l="1"/>
  <c r="C191" i="1"/>
  <c r="D191" i="1" s="1"/>
  <c r="E191" i="1" s="1"/>
  <c r="G190" i="1"/>
  <c r="F190" i="1"/>
  <c r="B193" i="1" l="1"/>
  <c r="C192" i="1"/>
  <c r="D192" i="1" s="1"/>
  <c r="E192" i="1" s="1"/>
  <c r="F191" i="1"/>
  <c r="G191" i="1"/>
  <c r="B194" i="1" l="1"/>
  <c r="C193" i="1"/>
  <c r="D193" i="1" s="1"/>
  <c r="E193" i="1" s="1"/>
  <c r="G192" i="1"/>
  <c r="F192" i="1"/>
  <c r="B195" i="1" l="1"/>
  <c r="C194" i="1"/>
  <c r="D194" i="1" s="1"/>
  <c r="E194" i="1" s="1"/>
  <c r="F193" i="1"/>
  <c r="G193" i="1"/>
  <c r="B196" i="1" l="1"/>
  <c r="C195" i="1"/>
  <c r="D195" i="1" s="1"/>
  <c r="E195" i="1" s="1"/>
  <c r="G194" i="1"/>
  <c r="F194" i="1"/>
  <c r="B197" i="1" l="1"/>
  <c r="C196" i="1"/>
  <c r="D196" i="1" s="1"/>
  <c r="E196" i="1" s="1"/>
  <c r="F195" i="1"/>
  <c r="G195" i="1"/>
  <c r="B198" i="1" l="1"/>
  <c r="C197" i="1"/>
  <c r="D197" i="1" s="1"/>
  <c r="E197" i="1" s="1"/>
  <c r="G196" i="1"/>
  <c r="F196" i="1"/>
  <c r="B199" i="1" l="1"/>
  <c r="C198" i="1"/>
  <c r="D198" i="1" s="1"/>
  <c r="E198" i="1" s="1"/>
  <c r="F197" i="1"/>
  <c r="G197" i="1"/>
  <c r="B200" i="1" l="1"/>
  <c r="C199" i="1"/>
  <c r="D199" i="1" s="1"/>
  <c r="E199" i="1" s="1"/>
  <c r="G198" i="1"/>
  <c r="F198" i="1"/>
  <c r="B201" i="1" l="1"/>
  <c r="C201" i="1" s="1"/>
  <c r="D201" i="1" s="1"/>
  <c r="E201" i="1" s="1"/>
  <c r="C200" i="1"/>
  <c r="D200" i="1" s="1"/>
  <c r="E200" i="1" s="1"/>
  <c r="F199" i="1"/>
  <c r="G199" i="1"/>
  <c r="F201" i="1" l="1"/>
  <c r="G201" i="1"/>
  <c r="G200" i="1"/>
  <c r="F200" i="1"/>
</calcChain>
</file>

<file path=xl/sharedStrings.xml><?xml version="1.0" encoding="utf-8"?>
<sst xmlns="http://schemas.openxmlformats.org/spreadsheetml/2006/main" count="71" uniqueCount="68">
  <si>
    <t>K=273.151+C</t>
    <phoneticPr fontId="2"/>
  </si>
  <si>
    <t>測定された露点を蒸気圧に変換する</t>
    <rPh sb="0" eb="2">
      <t>ソクテイ</t>
    </rPh>
    <rPh sb="5" eb="7">
      <t>ロテン</t>
    </rPh>
    <rPh sb="8" eb="10">
      <t>ジョウキ</t>
    </rPh>
    <rPh sb="10" eb="11">
      <t>アツリョク</t>
    </rPh>
    <rPh sb="12" eb="14">
      <t>ヘンカン</t>
    </rPh>
    <phoneticPr fontId="2"/>
  </si>
  <si>
    <t>測定露点C</t>
    <rPh sb="0" eb="2">
      <t>ソクテイ</t>
    </rPh>
    <rPh sb="2" eb="4">
      <t>ロテン</t>
    </rPh>
    <phoneticPr fontId="2"/>
  </si>
  <si>
    <t>同左 K</t>
    <rPh sb="0" eb="1">
      <t>ドウ</t>
    </rPh>
    <rPh sb="1" eb="2">
      <t>ヒダリ</t>
    </rPh>
    <phoneticPr fontId="2"/>
  </si>
  <si>
    <t>Wexler-Sonntag式</t>
    <rPh sb="14" eb="15">
      <t>シキ</t>
    </rPh>
    <phoneticPr fontId="2"/>
  </si>
  <si>
    <t>露点から体積百万分率を計算で求める</t>
    <rPh sb="0" eb="2">
      <t>ロテン</t>
    </rPh>
    <rPh sb="4" eb="6">
      <t>タイセキ</t>
    </rPh>
    <rPh sb="6" eb="7">
      <t>ヒャクマン</t>
    </rPh>
    <rPh sb="7" eb="8">
      <t>マン</t>
    </rPh>
    <rPh sb="8" eb="9">
      <t>ブン</t>
    </rPh>
    <rPh sb="9" eb="10">
      <t>リツ</t>
    </rPh>
    <rPh sb="11" eb="13">
      <t>ケイサン</t>
    </rPh>
    <rPh sb="14" eb="15">
      <t>モト</t>
    </rPh>
    <phoneticPr fontId="2"/>
  </si>
  <si>
    <t>P 〔mmHg〕</t>
    <phoneticPr fontId="2"/>
  </si>
  <si>
    <t>log P</t>
    <phoneticPr fontId="2"/>
  </si>
  <si>
    <t xml:space="preserve">    P〔Pa〕</t>
    <phoneticPr fontId="2"/>
  </si>
  <si>
    <t xml:space="preserve">          1)</t>
    <phoneticPr fontId="2"/>
  </si>
  <si>
    <t>BY EXCEL</t>
    <phoneticPr fontId="2"/>
  </si>
  <si>
    <t xml:space="preserve">        A.</t>
    <phoneticPr fontId="2"/>
  </si>
  <si>
    <t xml:space="preserve"> </t>
    <phoneticPr fontId="2"/>
  </si>
  <si>
    <t>log10P</t>
    <phoneticPr fontId="2"/>
  </si>
  <si>
    <t>Ln P</t>
    <phoneticPr fontId="2"/>
  </si>
  <si>
    <t xml:space="preserve">       P 〔Pa〕</t>
    <phoneticPr fontId="2"/>
  </si>
  <si>
    <t>LnP=-6024.5282/T+29.32707+0.010613868T-0.000013198825*T*T-0.49382577*lnT</t>
    <phoneticPr fontId="2"/>
  </si>
  <si>
    <t>蒸気圧〔Pa〕</t>
    <rPh sb="0" eb="3">
      <t>ジョウキアツ</t>
    </rPh>
    <phoneticPr fontId="2"/>
  </si>
  <si>
    <t>蒸気圧〔mmHg〕</t>
    <rPh sb="0" eb="3">
      <t>ジョウキアツ</t>
    </rPh>
    <phoneticPr fontId="2"/>
  </si>
  <si>
    <t>蒸気圧〔Pa〕</t>
    <rPh sb="0" eb="3">
      <t>ジョウキアツ</t>
    </rPh>
    <phoneticPr fontId="2"/>
  </si>
  <si>
    <t>蒸気圧〔mmHg〕</t>
    <rPh sb="0" eb="3">
      <t>ジョウキアツ</t>
    </rPh>
    <phoneticPr fontId="2"/>
  </si>
  <si>
    <t>文献値 〔Pa〕</t>
    <rPh sb="0" eb="2">
      <t>ブンケン</t>
    </rPh>
    <rPh sb="2" eb="3">
      <t>チ</t>
    </rPh>
    <phoneticPr fontId="2"/>
  </si>
  <si>
    <t>1torr=1mmHg=133.322Pa　　　　*1</t>
    <phoneticPr fontId="2"/>
  </si>
  <si>
    <t>*1　理科年表1997</t>
    <rPh sb="3" eb="5">
      <t>リカ</t>
    </rPh>
    <rPh sb="5" eb="7">
      <t>ネンピョウ</t>
    </rPh>
    <phoneticPr fontId="2"/>
  </si>
  <si>
    <t xml:space="preserve">       B.</t>
    <phoneticPr fontId="2"/>
  </si>
  <si>
    <t>蒸気圧より体積百万分率を計算する</t>
    <rPh sb="0" eb="3">
      <t>ジョウキアツ</t>
    </rPh>
    <rPh sb="5" eb="7">
      <t>タイセキ</t>
    </rPh>
    <rPh sb="7" eb="9">
      <t>ヒャクマン</t>
    </rPh>
    <rPh sb="9" eb="10">
      <t>ブン</t>
    </rPh>
    <rPh sb="10" eb="11">
      <t>リツ</t>
    </rPh>
    <rPh sb="12" eb="14">
      <t>ケイサン</t>
    </rPh>
    <phoneticPr fontId="2"/>
  </si>
  <si>
    <t>ことにより、系内に存在する水の百万分率が求められます。</t>
    <rPh sb="6" eb="7">
      <t>ケイ</t>
    </rPh>
    <rPh sb="7" eb="8">
      <t>ナイ</t>
    </rPh>
    <rPh sb="9" eb="11">
      <t>ソンザイ</t>
    </rPh>
    <rPh sb="13" eb="14">
      <t>ミズ</t>
    </rPh>
    <rPh sb="15" eb="17">
      <t>ヒャクマン</t>
    </rPh>
    <rPh sb="17" eb="18">
      <t>ブン</t>
    </rPh>
    <rPh sb="18" eb="19">
      <t>リツ</t>
    </rPh>
    <rPh sb="20" eb="21">
      <t>モト</t>
    </rPh>
    <phoneticPr fontId="2"/>
  </si>
  <si>
    <t>すなわち、気体中の水分PPMv=(Ｐ/Pt)*1000000</t>
    <rPh sb="5" eb="7">
      <t>キタイ</t>
    </rPh>
    <rPh sb="7" eb="8">
      <t>チュウ</t>
    </rPh>
    <rPh sb="9" eb="11">
      <t>スイブン</t>
    </rPh>
    <phoneticPr fontId="2"/>
  </si>
  <si>
    <t>露点をT〔K〕全圧力をPｔ〔Pa〕とすると、</t>
    <rPh sb="0" eb="2">
      <t>ロテン</t>
    </rPh>
    <rPh sb="7" eb="8">
      <t>ゼンタイ</t>
    </rPh>
    <rPh sb="8" eb="10">
      <t>アツリョク</t>
    </rPh>
    <phoneticPr fontId="2"/>
  </si>
  <si>
    <t>　　　　　　Ｐ〔Pa〕</t>
    <phoneticPr fontId="2"/>
  </si>
  <si>
    <t xml:space="preserve">       露点℃</t>
    <rPh sb="7" eb="9">
      <t>ロテン</t>
    </rPh>
    <phoneticPr fontId="2"/>
  </si>
  <si>
    <t>体積百万分率</t>
    <rPh sb="0" eb="2">
      <t>タイセキ</t>
    </rPh>
    <rPh sb="2" eb="4">
      <t>ヒャクマン</t>
    </rPh>
    <rPh sb="4" eb="5">
      <t>ブン</t>
    </rPh>
    <rPh sb="5" eb="6">
      <t>リツ</t>
    </rPh>
    <phoneticPr fontId="2"/>
  </si>
  <si>
    <t xml:space="preserve">       C.露点から体積百万分率を計算で求める   </t>
    <rPh sb="9" eb="11">
      <t>ロテン</t>
    </rPh>
    <rPh sb="13" eb="15">
      <t>タイセキ</t>
    </rPh>
    <rPh sb="15" eb="17">
      <t>ヒャクマン</t>
    </rPh>
    <rPh sb="17" eb="18">
      <t>ブン</t>
    </rPh>
    <rPh sb="18" eb="19">
      <t>リツ</t>
    </rPh>
    <rPh sb="20" eb="22">
      <t>ケイサン</t>
    </rPh>
    <rPh sb="23" eb="24">
      <t>モト</t>
    </rPh>
    <phoneticPr fontId="2"/>
  </si>
  <si>
    <t>　露点〔K〕</t>
    <rPh sb="1" eb="3">
      <t>ロテン</t>
    </rPh>
    <phoneticPr fontId="2"/>
  </si>
  <si>
    <t>緑部分はデータを任意に変更可能です。</t>
    <rPh sb="0" eb="1">
      <t>ミドリ</t>
    </rPh>
    <rPh sb="1" eb="3">
      <t>ブブン</t>
    </rPh>
    <rPh sb="8" eb="10">
      <t>ニンイ</t>
    </rPh>
    <rPh sb="11" eb="13">
      <t>ヘンコウ</t>
    </rPh>
    <rPh sb="13" eb="15">
      <t>カノウ</t>
    </rPh>
    <phoneticPr fontId="2"/>
  </si>
  <si>
    <t>対する体積百万分率</t>
    <rPh sb="0" eb="1">
      <t>タイ</t>
    </rPh>
    <rPh sb="3" eb="5">
      <t>タイセキ</t>
    </rPh>
    <rPh sb="5" eb="7">
      <t>ヒャクマン</t>
    </rPh>
    <rPh sb="7" eb="8">
      <t>ブン</t>
    </rPh>
    <rPh sb="8" eb="9">
      <t>リツ</t>
    </rPh>
    <phoneticPr fontId="2"/>
  </si>
  <si>
    <t>大気圧＝101325Paとする</t>
    <rPh sb="0" eb="2">
      <t>タイキ</t>
    </rPh>
    <rPh sb="2" eb="3">
      <t>アツ</t>
    </rPh>
    <phoneticPr fontId="2"/>
  </si>
  <si>
    <t>（参考）　乾燥大気に</t>
    <rPh sb="1" eb="3">
      <t>サンコウ</t>
    </rPh>
    <rPh sb="5" eb="7">
      <t>カンソウ</t>
    </rPh>
    <rPh sb="7" eb="9">
      <t>タイキ</t>
    </rPh>
    <phoneticPr fontId="2"/>
  </si>
  <si>
    <t>全大気に対する</t>
    <rPh sb="0" eb="1">
      <t>ゼン</t>
    </rPh>
    <rPh sb="1" eb="3">
      <t>タイキ</t>
    </rPh>
    <rPh sb="4" eb="5">
      <t>タイ</t>
    </rPh>
    <phoneticPr fontId="2"/>
  </si>
  <si>
    <t>露点　〔℃〕</t>
    <rPh sb="0" eb="2">
      <t>ロテン</t>
    </rPh>
    <phoneticPr fontId="2"/>
  </si>
  <si>
    <t>露点　Ｋ</t>
    <rPh sb="0" eb="2">
      <t>ロテン</t>
    </rPh>
    <phoneticPr fontId="2"/>
  </si>
  <si>
    <t>例えば、大気圧下（101325Pa)で露点が-10℃である場合、その水蒸気圧は3)の表より261Pa、または1)の表より260Pa</t>
    <rPh sb="0" eb="1">
      <t>タト</t>
    </rPh>
    <rPh sb="4" eb="7">
      <t>タイキアツ</t>
    </rPh>
    <rPh sb="7" eb="8">
      <t>カ</t>
    </rPh>
    <rPh sb="19" eb="21">
      <t>ロテン</t>
    </rPh>
    <rPh sb="29" eb="31">
      <t>バアイ</t>
    </rPh>
    <rPh sb="34" eb="38">
      <t>スイジョウキアツ</t>
    </rPh>
    <rPh sb="42" eb="43">
      <t>ヒョウ</t>
    </rPh>
    <rPh sb="57" eb="58">
      <t>ヒョウ</t>
    </rPh>
    <phoneticPr fontId="2"/>
  </si>
  <si>
    <t>したがって、水蒸気の百万分率は261Paを使用すれば、(261/101325)*1000000=2575ppmv</t>
    <rPh sb="6" eb="9">
      <t>スイジョウキ</t>
    </rPh>
    <rPh sb="10" eb="11">
      <t>ヒャク</t>
    </rPh>
    <rPh sb="11" eb="12">
      <t>マン</t>
    </rPh>
    <rPh sb="12" eb="13">
      <t>ブン</t>
    </rPh>
    <rPh sb="13" eb="14">
      <t>リツ</t>
    </rPh>
    <rPh sb="21" eb="23">
      <t>シヨウ</t>
    </rPh>
    <phoneticPr fontId="2"/>
  </si>
  <si>
    <t>参考文献：湿度測定の指針、邦訳版1988,英国計測制御学会</t>
    <rPh sb="0" eb="2">
      <t>サンコウ</t>
    </rPh>
    <rPh sb="2" eb="4">
      <t>ブンケン</t>
    </rPh>
    <rPh sb="5" eb="7">
      <t>シツド</t>
    </rPh>
    <rPh sb="7" eb="9">
      <t>ソクテイ</t>
    </rPh>
    <rPh sb="10" eb="12">
      <t>シシン</t>
    </rPh>
    <rPh sb="13" eb="15">
      <t>ホウヤク</t>
    </rPh>
    <rPh sb="15" eb="16">
      <t>バン</t>
    </rPh>
    <rPh sb="21" eb="23">
      <t>エイコク</t>
    </rPh>
    <rPh sb="23" eb="25">
      <t>ケイソク</t>
    </rPh>
    <rPh sb="25" eb="27">
      <t>セイギョ</t>
    </rPh>
    <rPh sb="27" eb="29">
      <t>ガッカイ</t>
    </rPh>
    <phoneticPr fontId="2"/>
  </si>
  <si>
    <t>最後に露点から体積百万分率を求める表を示しました(表計算による、C項参照）。</t>
    <rPh sb="0" eb="2">
      <t>サイゴ</t>
    </rPh>
    <rPh sb="3" eb="5">
      <t>ロテン</t>
    </rPh>
    <rPh sb="7" eb="9">
      <t>タイセキ</t>
    </rPh>
    <rPh sb="9" eb="11">
      <t>ヒャクマン</t>
    </rPh>
    <rPh sb="11" eb="12">
      <t>ブンリツ</t>
    </rPh>
    <rPh sb="12" eb="13">
      <t>リツ</t>
    </rPh>
    <rPh sb="14" eb="15">
      <t>モト</t>
    </rPh>
    <rPh sb="17" eb="18">
      <t>ヒョウ</t>
    </rPh>
    <rPh sb="19" eb="20">
      <t>シメ</t>
    </rPh>
    <rPh sb="25" eb="28">
      <t>ヒョウケイサン</t>
    </rPh>
    <rPh sb="33" eb="34">
      <t>コウ</t>
    </rPh>
    <rPh sb="34" eb="36">
      <t>サンショウ</t>
    </rPh>
    <phoneticPr fontId="2"/>
  </si>
  <si>
    <t>水蒸気の体積百万分率は下表のとおりとなる。</t>
    <rPh sb="0" eb="3">
      <t>スイジョウキ</t>
    </rPh>
    <rPh sb="4" eb="6">
      <t>タイセキ</t>
    </rPh>
    <rPh sb="6" eb="8">
      <t>ヒャクマン</t>
    </rPh>
    <rPh sb="8" eb="9">
      <t>ブン</t>
    </rPh>
    <rPh sb="9" eb="10">
      <t>リツ</t>
    </rPh>
    <rPh sb="11" eb="13">
      <t>カヒョウ</t>
    </rPh>
    <phoneticPr fontId="2"/>
  </si>
  <si>
    <t xml:space="preserve">全圧力Ｐｔ 〔Pa〕　　  </t>
    <rPh sb="0" eb="1">
      <t>ゼンタイ</t>
    </rPh>
    <rPh sb="1" eb="3">
      <t>アツリョク</t>
    </rPh>
    <phoneticPr fontId="2"/>
  </si>
  <si>
    <t>露点より換算して得られた水蒸気圧Pを、測定系内の全圧力Ptで除し１００００００倍する</t>
    <rPh sb="0" eb="2">
      <t>ロテン</t>
    </rPh>
    <rPh sb="4" eb="6">
      <t>カンサン</t>
    </rPh>
    <rPh sb="8" eb="9">
      <t>エ</t>
    </rPh>
    <rPh sb="12" eb="13">
      <t>スイ</t>
    </rPh>
    <rPh sb="13" eb="16">
      <t>ジョウキアツ</t>
    </rPh>
    <rPh sb="19" eb="21">
      <t>ソクテイ</t>
    </rPh>
    <rPh sb="21" eb="22">
      <t>ケイ</t>
    </rPh>
    <rPh sb="22" eb="23">
      <t>ナイ</t>
    </rPh>
    <rPh sb="24" eb="25">
      <t>ゼン</t>
    </rPh>
    <rPh sb="25" eb="27">
      <t>アツリョク</t>
    </rPh>
    <rPh sb="30" eb="31">
      <t>ジョ</t>
    </rPh>
    <rPh sb="39" eb="40">
      <t>バイ</t>
    </rPh>
    <phoneticPr fontId="2"/>
  </si>
  <si>
    <t>上記のA.Wexler-Sonntag式およびB.の考え方を組み合わせて露点から体積百万分率を求めます。</t>
    <rPh sb="0" eb="2">
      <t>ジョウキ</t>
    </rPh>
    <rPh sb="19" eb="20">
      <t>シキ</t>
    </rPh>
    <rPh sb="26" eb="29">
      <t>カンガエカタ</t>
    </rPh>
    <rPh sb="30" eb="33">
      <t>クミア</t>
    </rPh>
    <rPh sb="36" eb="38">
      <t>ロテン</t>
    </rPh>
    <rPh sb="40" eb="42">
      <t>タイセキ</t>
    </rPh>
    <rPh sb="42" eb="44">
      <t>ヒャクマン</t>
    </rPh>
    <rPh sb="44" eb="45">
      <t>ブン</t>
    </rPh>
    <rPh sb="45" eb="46">
      <t>リツ</t>
    </rPh>
    <rPh sb="47" eb="48">
      <t>モト</t>
    </rPh>
    <phoneticPr fontId="2"/>
  </si>
  <si>
    <t>下の表計算は両者を組み合わせた式に基づくものです。</t>
    <rPh sb="0" eb="1">
      <t>シタ</t>
    </rPh>
    <rPh sb="2" eb="5">
      <t>ヒョウケイサン</t>
    </rPh>
    <rPh sb="6" eb="8">
      <t>リョウシャ</t>
    </rPh>
    <rPh sb="9" eb="12">
      <t>クミア</t>
    </rPh>
    <rPh sb="15" eb="16">
      <t>シキ</t>
    </rPh>
    <rPh sb="17" eb="18">
      <t>モト</t>
    </rPh>
    <phoneticPr fontId="2"/>
  </si>
  <si>
    <t>下表の緑の部分に測定された露点〔℃〕および全圧力Pt〔Pa〕を代入することによって体積百万分率が求められます。</t>
    <rPh sb="0" eb="2">
      <t>カヒョウ</t>
    </rPh>
    <rPh sb="3" eb="4">
      <t>ミドリ</t>
    </rPh>
    <rPh sb="5" eb="7">
      <t>ブブン</t>
    </rPh>
    <rPh sb="8" eb="10">
      <t>ソクテイ</t>
    </rPh>
    <rPh sb="13" eb="15">
      <t>ロテン</t>
    </rPh>
    <rPh sb="21" eb="22">
      <t>ゼン</t>
    </rPh>
    <rPh sb="22" eb="24">
      <t>アツリョク</t>
    </rPh>
    <rPh sb="31" eb="33">
      <t>ダイニュウ</t>
    </rPh>
    <rPh sb="41" eb="43">
      <t>タイセキ</t>
    </rPh>
    <rPh sb="43" eb="45">
      <t>ヒャクマン</t>
    </rPh>
    <rPh sb="45" eb="46">
      <t>ブン</t>
    </rPh>
    <rPh sb="46" eb="47">
      <t>リツ</t>
    </rPh>
    <rPh sb="48" eb="49">
      <t>モト</t>
    </rPh>
    <phoneticPr fontId="2"/>
  </si>
  <si>
    <t>表　計　算</t>
    <rPh sb="0" eb="5">
      <t>ヒョウケイサン</t>
    </rPh>
    <phoneticPr fontId="2"/>
  </si>
  <si>
    <t>また、下表は上記の考えに基づき、氷上で0～ -120℃までの露点と体積百万分率を計算したものです。</t>
    <rPh sb="3" eb="5">
      <t>カヒョウ</t>
    </rPh>
    <rPh sb="6" eb="8">
      <t>ジョウキ</t>
    </rPh>
    <rPh sb="9" eb="10">
      <t>カンガ</t>
    </rPh>
    <rPh sb="12" eb="13">
      <t>モト</t>
    </rPh>
    <rPh sb="16" eb="17">
      <t>ヒョウ</t>
    </rPh>
    <rPh sb="17" eb="18">
      <t>ジョウ</t>
    </rPh>
    <rPh sb="30" eb="32">
      <t>ロテン</t>
    </rPh>
    <rPh sb="33" eb="35">
      <t>タイセキ</t>
    </rPh>
    <rPh sb="35" eb="37">
      <t>ヒャクマン</t>
    </rPh>
    <rPh sb="37" eb="38">
      <t>ブン</t>
    </rPh>
    <rPh sb="38" eb="39">
      <t>リツ</t>
    </rPh>
    <rPh sb="40" eb="42">
      <t>ケイサン</t>
    </rPh>
    <phoneticPr fontId="2"/>
  </si>
  <si>
    <t>それ以下の露点は表の最下部行をdrugすることによって計算することができます。</t>
    <rPh sb="2" eb="4">
      <t>イカ</t>
    </rPh>
    <rPh sb="5" eb="7">
      <t>ロテン</t>
    </rPh>
    <rPh sb="8" eb="9">
      <t>ヒョウ</t>
    </rPh>
    <rPh sb="10" eb="13">
      <t>サイカブ</t>
    </rPh>
    <rPh sb="13" eb="14">
      <t>ギョウ</t>
    </rPh>
    <rPh sb="27" eb="29">
      <t>ケイサン</t>
    </rPh>
    <phoneticPr fontId="2"/>
  </si>
  <si>
    <t>また、乾燥気体に対する水蒸気の百万分率は(261/(101325-261))*1000000＝2583ppmv</t>
    <rPh sb="3" eb="5">
      <t>カンソウ</t>
    </rPh>
    <rPh sb="5" eb="7">
      <t>キタイ</t>
    </rPh>
    <rPh sb="8" eb="9">
      <t>タイ</t>
    </rPh>
    <rPh sb="11" eb="14">
      <t>スイジョウキ</t>
    </rPh>
    <rPh sb="15" eb="17">
      <t>ヒャクマン</t>
    </rPh>
    <rPh sb="17" eb="18">
      <t>ブン</t>
    </rPh>
    <rPh sb="18" eb="19">
      <t>リツ</t>
    </rPh>
    <phoneticPr fontId="2"/>
  </si>
  <si>
    <t>露点が計測器（露点計など）で求められたとして、この値から気体中水分の</t>
    <rPh sb="0" eb="2">
      <t>ロテン</t>
    </rPh>
    <rPh sb="3" eb="6">
      <t>ケイソクキ</t>
    </rPh>
    <rPh sb="7" eb="10">
      <t>ロテンケイ</t>
    </rPh>
    <rPh sb="14" eb="15">
      <t>モト</t>
    </rPh>
    <rPh sb="25" eb="26">
      <t>アタイ</t>
    </rPh>
    <rPh sb="28" eb="31">
      <t>キタイチュウ</t>
    </rPh>
    <rPh sb="31" eb="33">
      <t>スイブン</t>
    </rPh>
    <phoneticPr fontId="2"/>
  </si>
  <si>
    <t>ln10=2.302585とした</t>
    <phoneticPr fontId="2"/>
  </si>
  <si>
    <t>　　　 注 ）   log p =</t>
    <rPh sb="4" eb="5">
      <t>チュウ</t>
    </rPh>
    <phoneticPr fontId="2"/>
  </si>
  <si>
    <t>ppmv</t>
    <phoneticPr fontId="2"/>
  </si>
  <si>
    <t>体積百万分率</t>
    <rPh sb="0" eb="2">
      <t>タイセキ</t>
    </rPh>
    <rPh sb="2" eb="4">
      <t>ヒャクマン</t>
    </rPh>
    <rPh sb="4" eb="5">
      <t>ブン</t>
    </rPh>
    <rPh sb="5" eb="6">
      <t>リツ</t>
    </rPh>
    <phoneticPr fontId="2"/>
  </si>
  <si>
    <t>Log P(mmHg)=-2445.646／Ｔ＋8.2312LogT-0.01677006T+0.0000120514*T*T-6.757169</t>
    <phoneticPr fontId="2"/>
  </si>
  <si>
    <t xml:space="preserve">          2)</t>
    <phoneticPr fontId="2"/>
  </si>
  <si>
    <t>International Critical Tables(USA)の式</t>
    <rPh sb="35" eb="36">
      <t>シキ</t>
    </rPh>
    <phoneticPr fontId="2"/>
  </si>
  <si>
    <t>体積百万分率（ppmv)　に変換したいわけですが,</t>
    <rPh sb="0" eb="2">
      <t>タイセキ</t>
    </rPh>
    <rPh sb="2" eb="4">
      <t>ヒャクマン</t>
    </rPh>
    <rPh sb="4" eb="5">
      <t>ブン</t>
    </rPh>
    <rPh sb="5" eb="6">
      <t>リツ</t>
    </rPh>
    <rPh sb="14" eb="16">
      <t>ヘンカン</t>
    </rPh>
    <phoneticPr fontId="2"/>
  </si>
  <si>
    <t>比較のためWexler-Sonntag式(下記1)とInternational Critical Tables(USA)の式(下記2)を使用しました。</t>
    <rPh sb="0" eb="2">
      <t>ヒカク</t>
    </rPh>
    <rPh sb="19" eb="20">
      <t>シキ</t>
    </rPh>
    <rPh sb="21" eb="23">
      <t>カキ</t>
    </rPh>
    <rPh sb="63" eb="65">
      <t>カキ</t>
    </rPh>
    <rPh sb="68" eb="70">
      <t>シヨウ</t>
    </rPh>
    <phoneticPr fontId="2"/>
  </si>
  <si>
    <t>この結果、ほぼ一致する結果が得られました。</t>
    <rPh sb="2" eb="4">
      <t>ケッカ</t>
    </rPh>
    <rPh sb="7" eb="9">
      <t>イッチ</t>
    </rPh>
    <rPh sb="11" eb="13">
      <t>ケッカ</t>
    </rPh>
    <rPh sb="14" eb="15">
      <t>エ</t>
    </rPh>
    <phoneticPr fontId="2"/>
  </si>
  <si>
    <t xml:space="preserve">      P〔mmHg〕</t>
    <phoneticPr fontId="2"/>
  </si>
  <si>
    <t>以上より1)あるいは2)のどちらでも、測定された露点からほぼ同じ蒸気圧に換算することが可能です。</t>
    <rPh sb="0" eb="2">
      <t>イジョウ</t>
    </rPh>
    <rPh sb="19" eb="21">
      <t>ソクテイ</t>
    </rPh>
    <rPh sb="24" eb="26">
      <t>ロテン</t>
    </rPh>
    <rPh sb="30" eb="31">
      <t>オナ</t>
    </rPh>
    <rPh sb="32" eb="35">
      <t>ジョウキアツ</t>
    </rPh>
    <rPh sb="36" eb="38">
      <t>カンサン</t>
    </rPh>
    <rPh sb="43" eb="45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</si>
</sst>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0.00_ "/>
    <numFmt numFmtId="178" formatCode="0.0_ "/>
    <numFmt numFmtId="179" formatCode="0.000000_ "/>
    <numFmt numFmtId="180" formatCode="0.00000_ "/>
    <numFmt numFmtId="181" formatCode="0.0000_ "/>
    <numFmt numFmtId="182" formatCode="0.00000_);[Red]\(0.000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5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0" xfId="0" applyFont="1"/>
    <xf numFmtId="179" fontId="3" fillId="0" borderId="0" xfId="0" applyNumberFormat="1" applyFont="1"/>
    <xf numFmtId="180" fontId="3" fillId="0" borderId="0" xfId="0" applyNumberFormat="1" applyFont="1"/>
    <xf numFmtId="0" fontId="4" fillId="0" borderId="0" xfId="0" applyFont="1"/>
    <xf numFmtId="176" fontId="1" fillId="0" borderId="0" xfId="0" applyNumberFormat="1" applyFont="1"/>
    <xf numFmtId="182" fontId="3" fillId="0" borderId="0" xfId="0" applyNumberFormat="1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0" fillId="3" borderId="0" xfId="0" applyFill="1"/>
    <xf numFmtId="176" fontId="3" fillId="3" borderId="0" xfId="0" applyNumberFormat="1" applyFont="1" applyFill="1"/>
    <xf numFmtId="0" fontId="0" fillId="4" borderId="0" xfId="0" applyFill="1"/>
    <xf numFmtId="181" fontId="3" fillId="0" borderId="0" xfId="0" applyNumberFormat="1" applyFont="1"/>
    <xf numFmtId="178" fontId="7" fillId="2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workbookViewId="0">
      <selection activeCell="I6" sqref="I6"/>
    </sheetView>
  </sheetViews>
  <sheetFormatPr defaultRowHeight="13.2" x14ac:dyDescent="0.2"/>
  <cols>
    <col min="2" max="2" width="11.6640625" customWidth="1"/>
    <col min="4" max="4" width="12.88671875" customWidth="1"/>
    <col min="5" max="5" width="16.33203125" bestFit="1" customWidth="1"/>
    <col min="6" max="6" width="16.44140625" customWidth="1"/>
    <col min="7" max="7" width="17.21875" customWidth="1"/>
    <col min="8" max="8" width="16" customWidth="1"/>
    <col min="9" max="9" width="12.21875" customWidth="1"/>
  </cols>
  <sheetData>
    <row r="1" spans="1:11" ht="19.2" x14ac:dyDescent="0.25">
      <c r="A1" s="7" t="s">
        <v>5</v>
      </c>
      <c r="F1" s="4" t="s">
        <v>10</v>
      </c>
    </row>
    <row r="3" spans="1:11" x14ac:dyDescent="0.2">
      <c r="B3" t="s">
        <v>55</v>
      </c>
    </row>
    <row r="4" spans="1:11" x14ac:dyDescent="0.2">
      <c r="B4" t="s">
        <v>63</v>
      </c>
    </row>
    <row r="5" spans="1:11" x14ac:dyDescent="0.2">
      <c r="B5" t="s">
        <v>64</v>
      </c>
    </row>
    <row r="6" spans="1:11" x14ac:dyDescent="0.2">
      <c r="B6" t="s">
        <v>65</v>
      </c>
    </row>
    <row r="7" spans="1:11" x14ac:dyDescent="0.2">
      <c r="B7" t="s">
        <v>44</v>
      </c>
    </row>
    <row r="8" spans="1:11" x14ac:dyDescent="0.2">
      <c r="A8" t="s">
        <v>11</v>
      </c>
      <c r="B8" s="4" t="s">
        <v>1</v>
      </c>
    </row>
    <row r="9" spans="1:11" x14ac:dyDescent="0.2">
      <c r="A9" t="s">
        <v>9</v>
      </c>
      <c r="B9" s="4" t="s">
        <v>4</v>
      </c>
      <c r="C9" s="4"/>
      <c r="D9" s="4"/>
      <c r="E9" s="4"/>
      <c r="F9" s="4" t="s">
        <v>22</v>
      </c>
      <c r="G9" s="4"/>
      <c r="H9" s="4"/>
      <c r="I9" s="4"/>
      <c r="J9" s="4"/>
      <c r="K9" s="4"/>
    </row>
    <row r="10" spans="1:11" x14ac:dyDescent="0.2">
      <c r="D10" s="4"/>
      <c r="E10" s="4"/>
      <c r="F10" t="s">
        <v>0</v>
      </c>
      <c r="G10" t="s">
        <v>56</v>
      </c>
      <c r="I10" s="4"/>
      <c r="J10" s="4"/>
      <c r="K10" s="4"/>
    </row>
    <row r="11" spans="1:11" x14ac:dyDescent="0.2">
      <c r="B11" s="4" t="s">
        <v>16</v>
      </c>
      <c r="G11" s="4"/>
    </row>
    <row r="12" spans="1:11" x14ac:dyDescent="0.2">
      <c r="E12" t="s">
        <v>20</v>
      </c>
      <c r="F12" t="s">
        <v>19</v>
      </c>
      <c r="G12" s="1"/>
    </row>
    <row r="13" spans="1:11" x14ac:dyDescent="0.2">
      <c r="B13" s="4" t="s">
        <v>2</v>
      </c>
      <c r="C13" s="4" t="s">
        <v>3</v>
      </c>
      <c r="D13" s="4" t="s">
        <v>14</v>
      </c>
      <c r="E13" s="4" t="s">
        <v>66</v>
      </c>
      <c r="F13" s="4" t="s">
        <v>15</v>
      </c>
      <c r="G13" s="1"/>
      <c r="H13" s="4" t="s">
        <v>21</v>
      </c>
    </row>
    <row r="14" spans="1:11" x14ac:dyDescent="0.2">
      <c r="B14" s="4">
        <v>0</v>
      </c>
      <c r="C14" s="4">
        <f>+B14+273.151</f>
        <v>273.15100000000001</v>
      </c>
      <c r="D14" s="1">
        <f t="shared" ref="D14:D26" si="0">+(-6024.5282/C14+29.32707+0.010613868*C14-0.000013198825*C14*C14-0.49382577*LN(C14))</f>
        <v>6.4154305689011331</v>
      </c>
      <c r="E14" s="16">
        <f t="shared" ref="E14:E26" si="1">+(F14/133.322)</f>
        <v>4.5844186972089327</v>
      </c>
      <c r="F14" s="1">
        <f t="shared" ref="F14:F26" si="2">+EXP(D14)</f>
        <v>611.20386954928938</v>
      </c>
      <c r="G14" s="1"/>
      <c r="H14" s="2">
        <v>611.20000000000005</v>
      </c>
    </row>
    <row r="15" spans="1:11" x14ac:dyDescent="0.2">
      <c r="B15" s="4">
        <v>-10</v>
      </c>
      <c r="C15" s="4">
        <f t="shared" ref="C15:C26" si="3">+B15+273.151</f>
        <v>263.15100000000001</v>
      </c>
      <c r="D15" s="1">
        <f t="shared" si="0"/>
        <v>5.5603581415989929</v>
      </c>
      <c r="E15" s="16">
        <f t="shared" si="1"/>
        <v>1.9495350081317149</v>
      </c>
      <c r="F15" s="1">
        <f t="shared" si="2"/>
        <v>259.9159063541365</v>
      </c>
      <c r="G15" s="1"/>
      <c r="H15" s="3">
        <v>260</v>
      </c>
    </row>
    <row r="16" spans="1:11" x14ac:dyDescent="0.2">
      <c r="B16" s="4">
        <v>-20</v>
      </c>
      <c r="C16" s="4">
        <f t="shared" si="3"/>
        <v>253.15100000000001</v>
      </c>
      <c r="D16" s="1">
        <f t="shared" si="0"/>
        <v>4.6371431857446561</v>
      </c>
      <c r="E16" s="16">
        <f t="shared" si="1"/>
        <v>0.77443304740213914</v>
      </c>
      <c r="F16" s="1">
        <f t="shared" si="2"/>
        <v>103.248962745748</v>
      </c>
      <c r="G16" s="1"/>
      <c r="H16" s="3">
        <v>103</v>
      </c>
    </row>
    <row r="17" spans="1:9" x14ac:dyDescent="0.2">
      <c r="B17" s="4">
        <v>-30</v>
      </c>
      <c r="C17" s="4">
        <f t="shared" si="3"/>
        <v>243.15100000000001</v>
      </c>
      <c r="D17" s="1">
        <f t="shared" si="0"/>
        <v>3.6376734525924905</v>
      </c>
      <c r="E17" s="16">
        <f t="shared" si="1"/>
        <v>0.28504910872696954</v>
      </c>
      <c r="F17" s="1">
        <f t="shared" si="2"/>
        <v>38.003317273697036</v>
      </c>
      <c r="G17" s="1"/>
      <c r="H17" s="3">
        <v>38</v>
      </c>
    </row>
    <row r="18" spans="1:9" x14ac:dyDescent="0.2">
      <c r="B18" s="4">
        <v>-40</v>
      </c>
      <c r="C18" s="4">
        <f t="shared" si="3"/>
        <v>233.15100000000001</v>
      </c>
      <c r="D18" s="1">
        <f t="shared" si="0"/>
        <v>2.5524423153215214</v>
      </c>
      <c r="E18" s="16">
        <f t="shared" si="1"/>
        <v>9.6296342660205272E-2</v>
      </c>
      <c r="F18" s="1">
        <f t="shared" si="2"/>
        <v>12.838420996143888</v>
      </c>
      <c r="G18" s="1"/>
      <c r="H18" s="3">
        <v>12.8</v>
      </c>
    </row>
    <row r="19" spans="1:9" x14ac:dyDescent="0.2">
      <c r="B19" s="4">
        <v>-50</v>
      </c>
      <c r="C19" s="4">
        <f t="shared" si="3"/>
        <v>223.15100000000001</v>
      </c>
      <c r="D19" s="1">
        <f t="shared" si="0"/>
        <v>1.3702359872253052</v>
      </c>
      <c r="E19" s="16">
        <f t="shared" si="1"/>
        <v>2.952460582312073E-2</v>
      </c>
      <c r="F19" s="1">
        <f t="shared" si="2"/>
        <v>3.9362794975501019</v>
      </c>
      <c r="G19" s="1"/>
      <c r="H19" s="2">
        <v>3.94</v>
      </c>
    </row>
    <row r="20" spans="1:9" x14ac:dyDescent="0.2">
      <c r="B20" s="4">
        <v>-60</v>
      </c>
      <c r="C20" s="4">
        <f t="shared" si="3"/>
        <v>213.15100000000001</v>
      </c>
      <c r="D20" s="1">
        <f t="shared" si="0"/>
        <v>7.7732628506493207E-2</v>
      </c>
      <c r="E20" s="16">
        <f t="shared" si="1"/>
        <v>8.1069413594914048E-3</v>
      </c>
      <c r="F20" s="1">
        <f t="shared" si="2"/>
        <v>1.0808336359301132</v>
      </c>
      <c r="G20" s="1"/>
      <c r="H20" s="4">
        <v>1.08</v>
      </c>
    </row>
    <row r="21" spans="1:9" x14ac:dyDescent="0.2">
      <c r="B21" s="4">
        <v>-70</v>
      </c>
      <c r="C21" s="4">
        <f t="shared" si="3"/>
        <v>203.15100000000001</v>
      </c>
      <c r="D21" s="1">
        <f t="shared" si="0"/>
        <v>-1.3410170353207047</v>
      </c>
      <c r="E21" s="9">
        <f t="shared" si="1"/>
        <v>1.9620130035730167E-3</v>
      </c>
      <c r="F21" s="9">
        <f t="shared" si="2"/>
        <v>0.26157949766236177</v>
      </c>
      <c r="G21" s="1"/>
      <c r="H21" s="4">
        <v>0.26200000000000001</v>
      </c>
    </row>
    <row r="22" spans="1:9" x14ac:dyDescent="0.2">
      <c r="B22" s="4">
        <v>-80</v>
      </c>
      <c r="C22" s="4">
        <f t="shared" si="3"/>
        <v>193.15100000000001</v>
      </c>
      <c r="D22" s="1">
        <f t="shared" si="0"/>
        <v>-2.9052705471630302</v>
      </c>
      <c r="E22" s="6">
        <f t="shared" si="1"/>
        <v>4.1053974944137421E-4</v>
      </c>
      <c r="F22" s="9">
        <f t="shared" si="2"/>
        <v>5.4733980475022898E-2</v>
      </c>
      <c r="G22" s="1"/>
      <c r="H22" s="4">
        <v>5.5E-2</v>
      </c>
    </row>
    <row r="23" spans="1:9" x14ac:dyDescent="0.2">
      <c r="B23" s="4">
        <v>-90</v>
      </c>
      <c r="C23" s="4">
        <f t="shared" si="3"/>
        <v>183.15100000000001</v>
      </c>
      <c r="D23" s="1">
        <f t="shared" si="0"/>
        <v>-4.6384977417549678</v>
      </c>
      <c r="E23" s="6">
        <f t="shared" si="1"/>
        <v>7.2547793211431551E-5</v>
      </c>
      <c r="F23" s="9">
        <f t="shared" si="2"/>
        <v>9.6722168865344769E-3</v>
      </c>
      <c r="G23" s="1"/>
      <c r="H23" s="4">
        <v>0.01</v>
      </c>
    </row>
    <row r="24" spans="1:9" x14ac:dyDescent="0.2">
      <c r="B24" s="4">
        <v>-100</v>
      </c>
      <c r="C24" s="4">
        <f t="shared" si="3"/>
        <v>173.15100000000001</v>
      </c>
      <c r="D24" s="1">
        <f t="shared" si="0"/>
        <v>-6.5695982312413879</v>
      </c>
      <c r="E24" s="6">
        <f t="shared" si="1"/>
        <v>1.0518599508675914E-5</v>
      </c>
      <c r="F24" s="9">
        <f t="shared" si="2"/>
        <v>1.4023607236956902E-3</v>
      </c>
      <c r="G24" s="1"/>
      <c r="H24" s="4">
        <v>1E-3</v>
      </c>
    </row>
    <row r="25" spans="1:9" x14ac:dyDescent="0.2">
      <c r="B25" s="4">
        <v>-110</v>
      </c>
      <c r="C25" s="4">
        <f t="shared" si="3"/>
        <v>163.15100000000001</v>
      </c>
      <c r="D25" s="1">
        <f t="shared" si="0"/>
        <v>-8.7345669059301461</v>
      </c>
      <c r="E25" s="6">
        <f t="shared" si="1"/>
        <v>1.2070464161879838E-6</v>
      </c>
      <c r="F25" s="9">
        <f t="shared" si="2"/>
        <v>1.6092584229901439E-4</v>
      </c>
    </row>
    <row r="26" spans="1:9" x14ac:dyDescent="0.2">
      <c r="B26" s="4">
        <v>-120</v>
      </c>
      <c r="C26" s="4">
        <f t="shared" si="3"/>
        <v>153.15100000000001</v>
      </c>
      <c r="D26" s="1">
        <f t="shared" si="0"/>
        <v>-11.178812312700419</v>
      </c>
      <c r="E26" s="6">
        <f t="shared" si="1"/>
        <v>1.04761492817517E-7</v>
      </c>
      <c r="F26" s="9">
        <f t="shared" si="2"/>
        <v>1.3967011745417002E-5</v>
      </c>
      <c r="G26" s="4"/>
      <c r="I26" s="4"/>
    </row>
    <row r="27" spans="1:9" x14ac:dyDescent="0.2">
      <c r="F27" t="s">
        <v>43</v>
      </c>
    </row>
    <row r="29" spans="1:9" x14ac:dyDescent="0.2">
      <c r="A29" t="s">
        <v>61</v>
      </c>
      <c r="B29" s="4" t="s">
        <v>62</v>
      </c>
    </row>
    <row r="30" spans="1:9" x14ac:dyDescent="0.2">
      <c r="G30" t="s">
        <v>57</v>
      </c>
      <c r="H30" s="8" t="s">
        <v>13</v>
      </c>
    </row>
    <row r="31" spans="1:9" x14ac:dyDescent="0.2">
      <c r="B31" s="4" t="s">
        <v>60</v>
      </c>
    </row>
    <row r="32" spans="1:9" x14ac:dyDescent="0.2">
      <c r="E32" t="s">
        <v>18</v>
      </c>
      <c r="F32" t="s">
        <v>17</v>
      </c>
    </row>
    <row r="33" spans="2:7" x14ac:dyDescent="0.2">
      <c r="B33" s="4" t="s">
        <v>2</v>
      </c>
      <c r="D33" s="4" t="s">
        <v>7</v>
      </c>
      <c r="E33" s="4" t="s">
        <v>6</v>
      </c>
      <c r="F33" s="4" t="s">
        <v>8</v>
      </c>
    </row>
    <row r="34" spans="2:7" x14ac:dyDescent="0.2">
      <c r="B34" s="4">
        <v>0</v>
      </c>
      <c r="C34">
        <f>+B34+273.151</f>
        <v>273.15100000000001</v>
      </c>
      <c r="D34" s="1">
        <f>+(((-2445.646/C34)+3.574765*LN(C34))-0.01677006*C34+0.0000120514*(C34*C34)-6.757169)</f>
        <v>0.66230716485713614</v>
      </c>
      <c r="E34" s="1">
        <f>EXP(2.302585*D34)</f>
        <v>4.5952287787288011</v>
      </c>
      <c r="F34" s="1">
        <f>+E34*133.322</f>
        <v>612.64509123768119</v>
      </c>
    </row>
    <row r="35" spans="2:7" x14ac:dyDescent="0.2">
      <c r="B35" s="4">
        <v>-10</v>
      </c>
      <c r="C35">
        <f t="shared" ref="C35:C46" si="4">+B35+273.151</f>
        <v>263.15100000000001</v>
      </c>
      <c r="D35" s="1">
        <f t="shared" ref="D35:D46" si="5">+(((-2445.646/C35)+3.574765*LN(C35))-0.01677006*C35+0.0000120514*(C35*C35)-6.757169)</f>
        <v>0.29180845340824124</v>
      </c>
      <c r="E35" s="1">
        <f t="shared" ref="E35:E46" si="6">EXP(2.302585*D35)</f>
        <v>1.9579808578684907</v>
      </c>
      <c r="F35" s="1">
        <f>+E35*133.322</f>
        <v>261.04192393274292</v>
      </c>
    </row>
    <row r="36" spans="2:7" x14ac:dyDescent="0.2">
      <c r="B36" s="4">
        <v>-20</v>
      </c>
      <c r="C36">
        <f t="shared" si="4"/>
        <v>253.15100000000001</v>
      </c>
      <c r="D36" s="1">
        <f t="shared" si="5"/>
        <v>-0.10832636464094936</v>
      </c>
      <c r="E36" s="1">
        <f t="shared" si="6"/>
        <v>0.77924430994343841</v>
      </c>
      <c r="F36" s="1">
        <f t="shared" ref="F36:F46" si="7">+E36*133.322</f>
        <v>103.8904098902791</v>
      </c>
    </row>
    <row r="37" spans="2:7" x14ac:dyDescent="0.2">
      <c r="B37" s="4">
        <v>-30</v>
      </c>
      <c r="C37">
        <f t="shared" si="4"/>
        <v>243.15100000000001</v>
      </c>
      <c r="D37" s="1">
        <f t="shared" si="5"/>
        <v>-0.54183031839248574</v>
      </c>
      <c r="E37" s="1">
        <f t="shared" si="6"/>
        <v>0.28719025780483598</v>
      </c>
      <c r="F37" s="1">
        <f t="shared" si="7"/>
        <v>38.288779551056344</v>
      </c>
    </row>
    <row r="38" spans="2:7" x14ac:dyDescent="0.2">
      <c r="B38" s="4">
        <v>-40</v>
      </c>
      <c r="C38">
        <f t="shared" si="4"/>
        <v>233.15100000000001</v>
      </c>
      <c r="D38" s="1">
        <f t="shared" si="5"/>
        <v>-1.0130579243445244</v>
      </c>
      <c r="E38" s="1">
        <f t="shared" si="6"/>
        <v>9.7038062481779486E-2</v>
      </c>
      <c r="F38" s="1">
        <f t="shared" si="7"/>
        <v>12.937308566195805</v>
      </c>
    </row>
    <row r="39" spans="2:7" x14ac:dyDescent="0.2">
      <c r="B39" s="4">
        <v>-50</v>
      </c>
      <c r="C39">
        <f t="shared" si="4"/>
        <v>223.15100000000001</v>
      </c>
      <c r="D39" s="1">
        <f t="shared" si="5"/>
        <v>-1.5271218870311341</v>
      </c>
      <c r="E39" s="1">
        <f t="shared" si="6"/>
        <v>2.9708325569542792E-2</v>
      </c>
      <c r="F39" s="1">
        <f t="shared" si="7"/>
        <v>3.9607733815825843</v>
      </c>
    </row>
    <row r="40" spans="2:7" x14ac:dyDescent="0.2">
      <c r="B40" s="4">
        <v>-60</v>
      </c>
      <c r="C40">
        <f t="shared" si="4"/>
        <v>213.15100000000001</v>
      </c>
      <c r="D40" s="1">
        <f t="shared" si="5"/>
        <v>-2.0900677999530926</v>
      </c>
      <c r="E40" s="1">
        <f t="shared" si="6"/>
        <v>8.1270378886180595E-3</v>
      </c>
      <c r="F40" s="1">
        <f t="shared" si="7"/>
        <v>1.083512945386337</v>
      </c>
    </row>
    <row r="41" spans="2:7" x14ac:dyDescent="0.2">
      <c r="B41" s="4">
        <v>-70</v>
      </c>
      <c r="C41">
        <f t="shared" si="4"/>
        <v>203.15100000000001</v>
      </c>
      <c r="D41" s="1">
        <f t="shared" si="5"/>
        <v>-2.7090998223212344</v>
      </c>
      <c r="E41" s="6">
        <f t="shared" si="6"/>
        <v>1.953890795910523E-3</v>
      </c>
      <c r="F41" s="6">
        <f t="shared" si="7"/>
        <v>0.26049662869238277</v>
      </c>
    </row>
    <row r="42" spans="2:7" x14ac:dyDescent="0.2">
      <c r="B42" s="4">
        <v>-80</v>
      </c>
      <c r="C42">
        <f t="shared" si="4"/>
        <v>193.15100000000001</v>
      </c>
      <c r="D42" s="1">
        <f t="shared" si="5"/>
        <v>-3.3928756445474795</v>
      </c>
      <c r="E42" s="9">
        <f t="shared" si="6"/>
        <v>4.0469188183264937E-4</v>
      </c>
      <c r="F42" s="6">
        <f t="shared" si="7"/>
        <v>5.3954331069692482E-2</v>
      </c>
    </row>
    <row r="43" spans="2:7" x14ac:dyDescent="0.2">
      <c r="B43" s="4">
        <v>-90</v>
      </c>
      <c r="C43">
        <f t="shared" si="4"/>
        <v>183.15100000000001</v>
      </c>
      <c r="D43" s="1">
        <f t="shared" si="5"/>
        <v>-4.1518970015042003</v>
      </c>
      <c r="E43" s="9">
        <f t="shared" si="6"/>
        <v>7.0486048791674737E-5</v>
      </c>
      <c r="F43" s="6">
        <f t="shared" si="7"/>
        <v>9.397340997003659E-3</v>
      </c>
    </row>
    <row r="44" spans="2:7" x14ac:dyDescent="0.2">
      <c r="B44" s="4">
        <v>-100</v>
      </c>
      <c r="C44">
        <f t="shared" si="4"/>
        <v>173.15100000000001</v>
      </c>
      <c r="D44" s="1">
        <f t="shared" si="5"/>
        <v>-4.999034047368152</v>
      </c>
      <c r="E44" s="9">
        <f t="shared" si="6"/>
        <v>1.0022271293875606E-5</v>
      </c>
      <c r="F44" s="6">
        <f t="shared" si="7"/>
        <v>1.3361892534420835E-3</v>
      </c>
    </row>
    <row r="45" spans="2:7" x14ac:dyDescent="0.2">
      <c r="B45" s="4">
        <v>-110</v>
      </c>
      <c r="C45">
        <f t="shared" si="4"/>
        <v>163.15100000000001</v>
      </c>
      <c r="D45" s="1">
        <f t="shared" si="5"/>
        <v>-5.9502405771401721</v>
      </c>
      <c r="E45" s="9">
        <f t="shared" si="6"/>
        <v>1.1213977055535055E-6</v>
      </c>
      <c r="F45" s="6">
        <f t="shared" si="7"/>
        <v>1.4950698489980447E-4</v>
      </c>
    </row>
    <row r="46" spans="2:7" x14ac:dyDescent="0.2">
      <c r="B46" s="4">
        <v>-120</v>
      </c>
      <c r="C46">
        <f t="shared" si="4"/>
        <v>153.15100000000001</v>
      </c>
      <c r="D46" s="1">
        <f t="shared" si="5"/>
        <v>-7.025546670399792</v>
      </c>
      <c r="E46" s="9">
        <f t="shared" si="6"/>
        <v>9.42873898443699E-8</v>
      </c>
      <c r="F46" s="6">
        <f t="shared" si="7"/>
        <v>1.2570583388831084E-5</v>
      </c>
    </row>
    <row r="48" spans="2:7" x14ac:dyDescent="0.2">
      <c r="G48" t="s">
        <v>23</v>
      </c>
    </row>
    <row r="50" spans="1:8" x14ac:dyDescent="0.2">
      <c r="B50" s="4" t="s">
        <v>67</v>
      </c>
      <c r="C50" s="4"/>
      <c r="D50" s="4"/>
      <c r="E50" s="4"/>
      <c r="F50" s="4"/>
      <c r="G50" s="4"/>
      <c r="H50" s="4"/>
    </row>
    <row r="52" spans="1:8" ht="16.2" x14ac:dyDescent="0.2">
      <c r="A52" s="11" t="s">
        <v>24</v>
      </c>
      <c r="B52" s="10" t="s">
        <v>25</v>
      </c>
      <c r="C52" s="10"/>
      <c r="D52" s="10"/>
    </row>
    <row r="54" spans="1:8" x14ac:dyDescent="0.2">
      <c r="B54" s="4" t="s">
        <v>47</v>
      </c>
      <c r="D54" s="4"/>
      <c r="E54" s="4"/>
      <c r="F54" s="4"/>
      <c r="G54" s="4"/>
      <c r="H54" s="4"/>
    </row>
    <row r="55" spans="1:8" x14ac:dyDescent="0.2">
      <c r="B55" s="4" t="s">
        <v>26</v>
      </c>
      <c r="D55" s="4"/>
      <c r="E55" s="4"/>
      <c r="F55" s="4"/>
      <c r="G55" s="4"/>
      <c r="H55" s="4"/>
    </row>
    <row r="56" spans="1:8" x14ac:dyDescent="0.2">
      <c r="B56" s="4" t="s">
        <v>27</v>
      </c>
      <c r="C56" s="4"/>
      <c r="D56" s="4"/>
      <c r="E56" s="4"/>
    </row>
    <row r="57" spans="1:8" x14ac:dyDescent="0.2">
      <c r="B57" t="s">
        <v>41</v>
      </c>
    </row>
    <row r="58" spans="1:8" x14ac:dyDescent="0.2">
      <c r="B58" t="s">
        <v>42</v>
      </c>
    </row>
    <row r="59" spans="1:8" x14ac:dyDescent="0.2">
      <c r="B59" t="s">
        <v>54</v>
      </c>
    </row>
    <row r="60" spans="1:8" x14ac:dyDescent="0.2">
      <c r="H60" s="13"/>
    </row>
    <row r="61" spans="1:8" ht="16.2" x14ac:dyDescent="0.2">
      <c r="A61" s="11" t="s">
        <v>32</v>
      </c>
      <c r="B61" s="11"/>
      <c r="C61" s="11"/>
      <c r="D61" s="11"/>
    </row>
    <row r="62" spans="1:8" x14ac:dyDescent="0.2">
      <c r="B62" t="s">
        <v>48</v>
      </c>
    </row>
    <row r="63" spans="1:8" x14ac:dyDescent="0.2">
      <c r="B63" t="s">
        <v>49</v>
      </c>
    </row>
    <row r="64" spans="1:8" x14ac:dyDescent="0.2">
      <c r="B64" t="s">
        <v>50</v>
      </c>
    </row>
    <row r="67" spans="1:7" x14ac:dyDescent="0.2">
      <c r="D67" t="s">
        <v>51</v>
      </c>
    </row>
    <row r="68" spans="1:7" x14ac:dyDescent="0.2">
      <c r="D68" s="12" t="s">
        <v>39</v>
      </c>
      <c r="E68" s="17">
        <v>-80</v>
      </c>
    </row>
    <row r="69" spans="1:7" x14ac:dyDescent="0.2">
      <c r="A69" t="s">
        <v>12</v>
      </c>
      <c r="D69" t="s">
        <v>33</v>
      </c>
      <c r="E69">
        <f>+E68+273.151</f>
        <v>193.15100000000001</v>
      </c>
      <c r="F69" s="15" t="s">
        <v>34</v>
      </c>
      <c r="G69" s="15"/>
    </row>
    <row r="70" spans="1:7" x14ac:dyDescent="0.2">
      <c r="D70" s="12" t="s">
        <v>46</v>
      </c>
      <c r="E70" s="12">
        <v>101325</v>
      </c>
    </row>
    <row r="71" spans="1:7" x14ac:dyDescent="0.2">
      <c r="D71" s="13" t="s">
        <v>59</v>
      </c>
      <c r="E71" s="14">
        <f>(EXP((-6024.5282/E69+29.32707+0.010613868*E69-0.000013198825*E69*E69-0.49382577*LN(E69))))/E70*1000000</f>
        <v>0.54018238810780062</v>
      </c>
      <c r="F71" t="s">
        <v>58</v>
      </c>
    </row>
    <row r="74" spans="1:7" x14ac:dyDescent="0.2">
      <c r="B74" s="4" t="s">
        <v>52</v>
      </c>
    </row>
    <row r="75" spans="1:7" x14ac:dyDescent="0.2">
      <c r="B75" t="s">
        <v>53</v>
      </c>
    </row>
    <row r="76" spans="1:7" x14ac:dyDescent="0.2">
      <c r="B76" t="s">
        <v>36</v>
      </c>
    </row>
    <row r="78" spans="1:7" x14ac:dyDescent="0.2">
      <c r="B78" t="s">
        <v>28</v>
      </c>
      <c r="F78" t="s">
        <v>58</v>
      </c>
    </row>
    <row r="79" spans="1:7" x14ac:dyDescent="0.2">
      <c r="B79" t="s">
        <v>45</v>
      </c>
      <c r="F79" t="s">
        <v>38</v>
      </c>
      <c r="G79" t="s">
        <v>37</v>
      </c>
    </row>
    <row r="80" spans="1:7" x14ac:dyDescent="0.2">
      <c r="B80" t="s">
        <v>30</v>
      </c>
      <c r="C80" t="s">
        <v>40</v>
      </c>
      <c r="D80" t="s">
        <v>14</v>
      </c>
      <c r="E80" t="s">
        <v>29</v>
      </c>
      <c r="F80" t="s">
        <v>31</v>
      </c>
      <c r="G80" t="s">
        <v>35</v>
      </c>
    </row>
    <row r="81" spans="2:7" x14ac:dyDescent="0.2">
      <c r="B81" s="4">
        <v>0</v>
      </c>
      <c r="C81" s="4">
        <f>+B81+273.151</f>
        <v>273.15100000000001</v>
      </c>
      <c r="D81" s="1">
        <f>+(-6024.5282/C81+29.32707+0.010613868*C81-0.000013198825*C81*C81-0.49382577*LN(C81))</f>
        <v>6.4154305689011331</v>
      </c>
      <c r="E81" s="5">
        <f>+EXP(D81)</f>
        <v>611.20386954928938</v>
      </c>
      <c r="F81">
        <f>+(E81/101325)*1000000</f>
        <v>6032.1131956505242</v>
      </c>
      <c r="G81">
        <f>+E81/(101325-E81)*1000000</f>
        <v>6068.7204040806928</v>
      </c>
    </row>
    <row r="82" spans="2:7" x14ac:dyDescent="0.2">
      <c r="B82">
        <f>+B81-1</f>
        <v>-1</v>
      </c>
      <c r="C82" s="4">
        <f t="shared" ref="C82:C145" si="8">+B82+273.151</f>
        <v>272.15100000000001</v>
      </c>
      <c r="D82" s="1">
        <f t="shared" ref="D82:D145" si="9">+(-6024.5282/C82+29.32707+0.010613868*C82-0.000013198825*C82*C82-0.49382577*LN(C82))</f>
        <v>6.3327832193736899</v>
      </c>
      <c r="E82" s="5">
        <f t="shared" ref="E82:E145" si="10">+EXP(D82)</f>
        <v>562.720591220963</v>
      </c>
      <c r="F82">
        <f t="shared" ref="F82:F145" si="11">+(E82/101325)*1000000</f>
        <v>5553.6204413615887</v>
      </c>
      <c r="G82">
        <f t="shared" ref="G82:G145" si="12">+E82/(101325-E82)*1000000</f>
        <v>5584.6353866021736</v>
      </c>
    </row>
    <row r="83" spans="2:7" x14ac:dyDescent="0.2">
      <c r="B83">
        <f t="shared" ref="B83:B146" si="13">+B82-1</f>
        <v>-2</v>
      </c>
      <c r="C83" s="4">
        <f t="shared" si="8"/>
        <v>271.15100000000001</v>
      </c>
      <c r="D83" s="1">
        <f t="shared" si="9"/>
        <v>6.2495183765076217</v>
      </c>
      <c r="E83" s="5">
        <f t="shared" si="10"/>
        <v>517.76339759241966</v>
      </c>
      <c r="F83">
        <f t="shared" si="11"/>
        <v>5109.9274373789258</v>
      </c>
      <c r="G83">
        <f t="shared" si="12"/>
        <v>5136.1729082458942</v>
      </c>
    </row>
    <row r="84" spans="2:7" x14ac:dyDescent="0.2">
      <c r="B84">
        <f t="shared" si="13"/>
        <v>-3</v>
      </c>
      <c r="C84" s="4">
        <f t="shared" si="8"/>
        <v>270.15100000000001</v>
      </c>
      <c r="D84" s="1">
        <f t="shared" si="9"/>
        <v>6.1656294514727499</v>
      </c>
      <c r="E84" s="5">
        <f t="shared" si="10"/>
        <v>476.1007309436921</v>
      </c>
      <c r="F84">
        <f t="shared" si="11"/>
        <v>4698.7488866883004</v>
      </c>
      <c r="G84">
        <f t="shared" si="12"/>
        <v>4720.9313576491877</v>
      </c>
    </row>
    <row r="85" spans="2:7" x14ac:dyDescent="0.2">
      <c r="B85">
        <f t="shared" si="13"/>
        <v>-4</v>
      </c>
      <c r="C85" s="4">
        <f t="shared" si="8"/>
        <v>269.15100000000001</v>
      </c>
      <c r="D85" s="1">
        <f t="shared" si="9"/>
        <v>6.0811097573346284</v>
      </c>
      <c r="E85" s="5">
        <f t="shared" si="10"/>
        <v>437.51446028638571</v>
      </c>
      <c r="F85">
        <f t="shared" si="11"/>
        <v>4317.932003813331</v>
      </c>
      <c r="G85">
        <f t="shared" si="12"/>
        <v>4336.6573955712411</v>
      </c>
    </row>
    <row r="86" spans="2:7" x14ac:dyDescent="0.2">
      <c r="B86">
        <f t="shared" si="13"/>
        <v>-5</v>
      </c>
      <c r="C86" s="4">
        <f t="shared" si="8"/>
        <v>268.15100000000001</v>
      </c>
      <c r="D86" s="1">
        <f t="shared" si="9"/>
        <v>5.9959525072232065</v>
      </c>
      <c r="E86" s="5">
        <f t="shared" si="10"/>
        <v>401.79921843642541</v>
      </c>
      <c r="F86">
        <f t="shared" si="11"/>
        <v>3965.449972232178</v>
      </c>
      <c r="G86">
        <f t="shared" si="12"/>
        <v>3981.2373698498986</v>
      </c>
    </row>
    <row r="87" spans="2:7" x14ac:dyDescent="0.2">
      <c r="B87">
        <f t="shared" si="13"/>
        <v>-6</v>
      </c>
      <c r="C87" s="4">
        <f t="shared" si="8"/>
        <v>267.15100000000001</v>
      </c>
      <c r="D87" s="1">
        <f t="shared" si="9"/>
        <v>5.9101508124603281</v>
      </c>
      <c r="E87" s="5">
        <f t="shared" si="10"/>
        <v>368.76176508500299</v>
      </c>
      <c r="F87">
        <f t="shared" si="11"/>
        <v>3639.3956583765407</v>
      </c>
      <c r="G87">
        <f t="shared" si="12"/>
        <v>3652.689239737038</v>
      </c>
    </row>
    <row r="88" spans="2:7" x14ac:dyDescent="0.2">
      <c r="B88">
        <f t="shared" si="13"/>
        <v>-7</v>
      </c>
      <c r="C88" s="4">
        <f t="shared" si="8"/>
        <v>266.15100000000001</v>
      </c>
      <c r="D88" s="1">
        <f t="shared" si="9"/>
        <v>5.8236976806449956</v>
      </c>
      <c r="E88" s="5">
        <f t="shared" si="10"/>
        <v>338.22037519558774</v>
      </c>
      <c r="F88">
        <f t="shared" si="11"/>
        <v>3337.9755755794495</v>
      </c>
      <c r="G88">
        <f t="shared" si="12"/>
        <v>3349.1549730784154</v>
      </c>
    </row>
    <row r="89" spans="2:7" x14ac:dyDescent="0.2">
      <c r="B89">
        <f t="shared" si="13"/>
        <v>-8</v>
      </c>
      <c r="C89" s="4">
        <f t="shared" si="8"/>
        <v>265.15100000000001</v>
      </c>
      <c r="D89" s="1">
        <f t="shared" si="9"/>
        <v>5.7365860136952849</v>
      </c>
      <c r="E89" s="5">
        <f t="shared" si="10"/>
        <v>310.00425205614982</v>
      </c>
      <c r="F89">
        <f t="shared" si="11"/>
        <v>3059.5040913510961</v>
      </c>
      <c r="G89">
        <f t="shared" si="12"/>
        <v>3068.8933832129565</v>
      </c>
    </row>
    <row r="90" spans="2:7" x14ac:dyDescent="0.2">
      <c r="B90">
        <f t="shared" si="13"/>
        <v>-9</v>
      </c>
      <c r="C90" s="4">
        <f t="shared" si="8"/>
        <v>264.15100000000001</v>
      </c>
      <c r="D90" s="1">
        <f t="shared" si="9"/>
        <v>5.6488086058457245</v>
      </c>
      <c r="E90" s="5">
        <f t="shared" si="10"/>
        <v>283.95296431782526</v>
      </c>
      <c r="F90">
        <f t="shared" si="11"/>
        <v>2802.3978713824354</v>
      </c>
      <c r="G90">
        <f t="shared" si="12"/>
        <v>2810.2733755079612</v>
      </c>
    </row>
    <row r="91" spans="2:7" x14ac:dyDescent="0.2">
      <c r="B91">
        <f t="shared" si="13"/>
        <v>-10</v>
      </c>
      <c r="C91" s="4">
        <f t="shared" si="8"/>
        <v>263.15100000000001</v>
      </c>
      <c r="D91" s="1">
        <f t="shared" si="9"/>
        <v>5.5603581415989929</v>
      </c>
      <c r="E91" s="5">
        <f t="shared" si="10"/>
        <v>259.9159063541365</v>
      </c>
      <c r="F91">
        <f t="shared" si="11"/>
        <v>2565.1705537047769</v>
      </c>
      <c r="G91">
        <f t="shared" si="12"/>
        <v>2571.7675761621203</v>
      </c>
    </row>
    <row r="92" spans="2:7" x14ac:dyDescent="0.2">
      <c r="B92">
        <f t="shared" si="13"/>
        <v>-11</v>
      </c>
      <c r="C92" s="4">
        <f t="shared" si="8"/>
        <v>262.15100000000001</v>
      </c>
      <c r="D92" s="1">
        <f t="shared" si="9"/>
        <v>5.4712271936307122</v>
      </c>
      <c r="E92" s="5">
        <f t="shared" si="10"/>
        <v>237.75178127846212</v>
      </c>
      <c r="F92">
        <f t="shared" si="11"/>
        <v>2346.4276464689083</v>
      </c>
      <c r="G92">
        <f t="shared" si="12"/>
        <v>2351.9463183332564</v>
      </c>
    </row>
    <row r="93" spans="2:7" x14ac:dyDescent="0.2">
      <c r="B93">
        <f t="shared" si="13"/>
        <v>-12</v>
      </c>
      <c r="C93" s="4">
        <f t="shared" si="8"/>
        <v>261.15100000000001</v>
      </c>
      <c r="D93" s="1">
        <f t="shared" si="9"/>
        <v>5.3814082206460476</v>
      </c>
      <c r="E93" s="5">
        <f t="shared" si="10"/>
        <v>217.32810596175051</v>
      </c>
      <c r="F93">
        <f t="shared" si="11"/>
        <v>2144.8616428497462</v>
      </c>
      <c r="G93">
        <f t="shared" si="12"/>
        <v>2149.4719628151693</v>
      </c>
    </row>
    <row r="94" spans="2:7" x14ac:dyDescent="0.2">
      <c r="B94">
        <f t="shared" si="13"/>
        <v>-13</v>
      </c>
      <c r="C94" s="4">
        <f t="shared" si="8"/>
        <v>260.15100000000001</v>
      </c>
      <c r="D94" s="1">
        <f t="shared" si="9"/>
        <v>5.2908935651868507</v>
      </c>
      <c r="E94" s="5">
        <f t="shared" si="10"/>
        <v>198.52073739747959</v>
      </c>
      <c r="F94">
        <f t="shared" si="11"/>
        <v>1959.2473466319232</v>
      </c>
      <c r="G94">
        <f t="shared" si="12"/>
        <v>1963.0935324265199</v>
      </c>
    </row>
    <row r="95" spans="2:7" x14ac:dyDescent="0.2">
      <c r="B95">
        <f t="shared" si="13"/>
        <v>-14</v>
      </c>
      <c r="C95" s="4">
        <f t="shared" si="8"/>
        <v>259.15100000000001</v>
      </c>
      <c r="D95" s="1">
        <f t="shared" si="9"/>
        <v>5.1996754513879981</v>
      </c>
      <c r="E95" s="5">
        <f t="shared" si="10"/>
        <v>181.21341976648932</v>
      </c>
      <c r="F95">
        <f t="shared" si="11"/>
        <v>1788.4374020872374</v>
      </c>
      <c r="G95">
        <f t="shared" si="12"/>
        <v>1791.6416410091549</v>
      </c>
    </row>
    <row r="96" spans="2:7" x14ac:dyDescent="0.2">
      <c r="B96">
        <f t="shared" si="13"/>
        <v>-15</v>
      </c>
      <c r="C96" s="4">
        <f t="shared" si="8"/>
        <v>258.15100000000001</v>
      </c>
      <c r="D96" s="1">
        <f t="shared" si="9"/>
        <v>5.1077459826815232</v>
      </c>
      <c r="E96" s="5">
        <f t="shared" si="10"/>
        <v>165.29735156057313</v>
      </c>
      <c r="F96">
        <f t="shared" si="11"/>
        <v>1631.3580218166605</v>
      </c>
      <c r="G96">
        <f t="shared" si="12"/>
        <v>1634.0236994866566</v>
      </c>
    </row>
    <row r="97" spans="2:7" x14ac:dyDescent="0.2">
      <c r="B97">
        <f t="shared" si="13"/>
        <v>-16</v>
      </c>
      <c r="C97" s="4">
        <f t="shared" si="8"/>
        <v>257.15100000000001</v>
      </c>
      <c r="D97" s="1">
        <f t="shared" si="9"/>
        <v>5.0150971394471657</v>
      </c>
      <c r="E97" s="5">
        <f t="shared" si="10"/>
        <v>150.67077213057851</v>
      </c>
      <c r="F97">
        <f t="shared" si="11"/>
        <v>1487.0049062973453</v>
      </c>
      <c r="G97">
        <f t="shared" si="12"/>
        <v>1489.2193828261607</v>
      </c>
    </row>
    <row r="98" spans="2:7" x14ac:dyDescent="0.2">
      <c r="B98">
        <f t="shared" si="13"/>
        <v>-17</v>
      </c>
      <c r="C98" s="4">
        <f t="shared" si="8"/>
        <v>256.15100000000001</v>
      </c>
      <c r="D98" s="1">
        <f t="shared" si="9"/>
        <v>4.9217207766078364</v>
      </c>
      <c r="E98" s="5">
        <f t="shared" si="10"/>
        <v>137.23856703215878</v>
      </c>
      <c r="F98">
        <f t="shared" si="11"/>
        <v>1354.4393489480265</v>
      </c>
      <c r="G98">
        <f t="shared" si="12"/>
        <v>1356.2763429950262</v>
      </c>
    </row>
    <row r="99" spans="2:7" x14ac:dyDescent="0.2">
      <c r="B99">
        <f t="shared" si="13"/>
        <v>-18</v>
      </c>
      <c r="C99" s="4">
        <f t="shared" si="8"/>
        <v>255.15100000000001</v>
      </c>
      <c r="D99" s="1">
        <f t="shared" si="9"/>
        <v>4.827608621168503</v>
      </c>
      <c r="E99" s="5">
        <f t="shared" si="10"/>
        <v>124.9118915502705</v>
      </c>
      <c r="F99">
        <f t="shared" si="11"/>
        <v>1232.7845206046927</v>
      </c>
      <c r="G99">
        <f t="shared" si="12"/>
        <v>1234.3061541251857</v>
      </c>
    </row>
    <row r="100" spans="2:7" x14ac:dyDescent="0.2">
      <c r="B100">
        <f t="shared" si="13"/>
        <v>-19</v>
      </c>
      <c r="C100" s="4">
        <f t="shared" si="8"/>
        <v>254.15100000000001</v>
      </c>
      <c r="D100" s="1">
        <f t="shared" si="9"/>
        <v>4.7327522696969293</v>
      </c>
      <c r="E100" s="5">
        <f t="shared" si="10"/>
        <v>113.60781179194183</v>
      </c>
      <c r="F100">
        <f t="shared" si="11"/>
        <v>1121.221927381612</v>
      </c>
      <c r="G100">
        <f t="shared" si="12"/>
        <v>1122.4804771056004</v>
      </c>
    </row>
    <row r="101" spans="2:7" x14ac:dyDescent="0.2">
      <c r="B101">
        <f t="shared" si="13"/>
        <v>-20</v>
      </c>
      <c r="C101" s="4">
        <f t="shared" si="8"/>
        <v>253.15100000000001</v>
      </c>
      <c r="D101" s="1">
        <f t="shared" si="9"/>
        <v>4.6371431857446561</v>
      </c>
      <c r="E101" s="5">
        <f t="shared" si="10"/>
        <v>103.248962745748</v>
      </c>
      <c r="F101">
        <f t="shared" si="11"/>
        <v>1018.9880359807353</v>
      </c>
      <c r="G101">
        <f t="shared" si="12"/>
        <v>1020.0274317300403</v>
      </c>
    </row>
    <row r="102" spans="2:7" x14ac:dyDescent="0.2">
      <c r="B102">
        <f t="shared" si="13"/>
        <v>-21</v>
      </c>
      <c r="C102" s="4">
        <f t="shared" si="8"/>
        <v>252.15100000000001</v>
      </c>
      <c r="D102" s="1">
        <f t="shared" si="9"/>
        <v>4.5407726972065703</v>
      </c>
      <c r="E102" s="5">
        <f t="shared" si="10"/>
        <v>93.763222715773153</v>
      </c>
      <c r="F102">
        <f t="shared" si="11"/>
        <v>925.37106060471899</v>
      </c>
      <c r="G102">
        <f t="shared" si="12"/>
        <v>926.22816534444576</v>
      </c>
    </row>
    <row r="103" spans="2:7" x14ac:dyDescent="0.2">
      <c r="B103">
        <f t="shared" si="13"/>
        <v>-22</v>
      </c>
      <c r="C103" s="4">
        <f t="shared" si="8"/>
        <v>251.15100000000001</v>
      </c>
      <c r="D103" s="1">
        <f t="shared" si="9"/>
        <v>4.4436319936173856</v>
      </c>
      <c r="E103" s="5">
        <f t="shared" si="10"/>
        <v>85.083403547593591</v>
      </c>
      <c r="F103">
        <f t="shared" si="11"/>
        <v>839.7079057250786</v>
      </c>
      <c r="G103">
        <f t="shared" si="12"/>
        <v>840.41360767552283</v>
      </c>
    </row>
    <row r="104" spans="2:7" x14ac:dyDescent="0.2">
      <c r="B104">
        <f t="shared" si="13"/>
        <v>-23</v>
      </c>
      <c r="C104" s="4">
        <f t="shared" si="8"/>
        <v>250.15100000000001</v>
      </c>
      <c r="D104" s="1">
        <f t="shared" si="9"/>
        <v>4.3457121233831648</v>
      </c>
      <c r="E104" s="5">
        <f t="shared" si="10"/>
        <v>77.146956073933808</v>
      </c>
      <c r="F104">
        <f t="shared" si="11"/>
        <v>761.38125905683501</v>
      </c>
      <c r="G104">
        <f t="shared" si="12"/>
        <v>761.96140218858602</v>
      </c>
    </row>
    <row r="105" spans="2:7" x14ac:dyDescent="0.2">
      <c r="B105">
        <f t="shared" si="13"/>
        <v>-24</v>
      </c>
      <c r="C105" s="4">
        <f t="shared" si="8"/>
        <v>249.15100000000001</v>
      </c>
      <c r="D105" s="1">
        <f t="shared" si="9"/>
        <v>4.2470039909461867</v>
      </c>
      <c r="E105" s="5">
        <f t="shared" si="10"/>
        <v>69.895690218147166</v>
      </c>
      <c r="F105">
        <f t="shared" si="11"/>
        <v>689.81682919464265</v>
      </c>
      <c r="G105">
        <f t="shared" si="12"/>
        <v>690.29300492651635</v>
      </c>
    </row>
    <row r="106" spans="2:7" x14ac:dyDescent="0.2">
      <c r="B106">
        <f t="shared" si="13"/>
        <v>-25</v>
      </c>
      <c r="C106" s="4">
        <f t="shared" si="8"/>
        <v>248.15100000000001</v>
      </c>
      <c r="D106" s="1">
        <f t="shared" si="9"/>
        <v>4.1474983538811889</v>
      </c>
      <c r="E106" s="5">
        <f t="shared" si="10"/>
        <v>63.275509204447722</v>
      </c>
      <c r="F106">
        <f t="shared" si="11"/>
        <v>624.48072247172684</v>
      </c>
      <c r="G106">
        <f t="shared" si="12"/>
        <v>624.87094232924426</v>
      </c>
    </row>
    <row r="107" spans="2:7" x14ac:dyDescent="0.2">
      <c r="B107">
        <f t="shared" si="13"/>
        <v>-26</v>
      </c>
      <c r="C107" s="4">
        <f t="shared" si="8"/>
        <v>247.15100000000001</v>
      </c>
      <c r="D107" s="1">
        <f t="shared" si="9"/>
        <v>4.0471858199210526</v>
      </c>
      <c r="E107" s="5">
        <f t="shared" si="10"/>
        <v>57.236157334915269</v>
      </c>
      <c r="F107">
        <f t="shared" si="11"/>
        <v>564.87695371246264</v>
      </c>
      <c r="G107">
        <f t="shared" si="12"/>
        <v>565.19622003148368</v>
      </c>
    </row>
    <row r="108" spans="2:7" x14ac:dyDescent="0.2">
      <c r="B108">
        <f t="shared" si="13"/>
        <v>-27</v>
      </c>
      <c r="C108" s="4">
        <f t="shared" si="8"/>
        <v>246.15100000000001</v>
      </c>
      <c r="D108" s="1">
        <f t="shared" si="9"/>
        <v>3.9460568439099917</v>
      </c>
      <c r="E108" s="5">
        <f t="shared" si="10"/>
        <v>51.730980804643949</v>
      </c>
      <c r="F108">
        <f t="shared" si="11"/>
        <v>510.54508566142562</v>
      </c>
      <c r="G108">
        <f t="shared" si="12"/>
        <v>510.80587509068005</v>
      </c>
    </row>
    <row r="109" spans="2:7" x14ac:dyDescent="0.2">
      <c r="B109">
        <f t="shared" si="13"/>
        <v>-28</v>
      </c>
      <c r="C109" s="4">
        <f t="shared" si="8"/>
        <v>245.15100000000001</v>
      </c>
      <c r="D109" s="1">
        <f t="shared" si="9"/>
        <v>3.8441017246820373</v>
      </c>
      <c r="E109" s="5">
        <f t="shared" si="10"/>
        <v>46.716701037969266</v>
      </c>
      <c r="F109">
        <f t="shared" si="11"/>
        <v>461.05799198587971</v>
      </c>
      <c r="G109">
        <f t="shared" si="12"/>
        <v>461.27066451222174</v>
      </c>
    </row>
    <row r="110" spans="2:7" x14ac:dyDescent="0.2">
      <c r="B110">
        <f t="shared" si="13"/>
        <v>-29</v>
      </c>
      <c r="C110" s="4">
        <f t="shared" si="8"/>
        <v>244.15100000000001</v>
      </c>
      <c r="D110" s="1">
        <f t="shared" si="9"/>
        <v>3.7413106018628506</v>
      </c>
      <c r="E110" s="5">
        <f t="shared" si="10"/>
        <v>42.153200040509532</v>
      </c>
      <c r="F110">
        <f t="shared" si="11"/>
        <v>416.01973886513235</v>
      </c>
      <c r="G110">
        <f t="shared" si="12"/>
        <v>416.19288331976855</v>
      </c>
    </row>
    <row r="111" spans="2:7" x14ac:dyDescent="0.2">
      <c r="B111">
        <f t="shared" si="13"/>
        <v>-30</v>
      </c>
      <c r="C111" s="4">
        <f t="shared" si="8"/>
        <v>243.15100000000001</v>
      </c>
      <c r="D111" s="1">
        <f t="shared" si="9"/>
        <v>3.6376734525924905</v>
      </c>
      <c r="E111" s="5">
        <f t="shared" si="10"/>
        <v>38.003317273697036</v>
      </c>
      <c r="F111">
        <f t="shared" si="11"/>
        <v>375.06358029802158</v>
      </c>
      <c r="G111">
        <f t="shared" si="12"/>
        <v>375.20430576828625</v>
      </c>
    </row>
    <row r="112" spans="2:7" x14ac:dyDescent="0.2">
      <c r="B112">
        <f t="shared" si="13"/>
        <v>-31</v>
      </c>
      <c r="C112" s="4">
        <f t="shared" si="8"/>
        <v>242.15100000000001</v>
      </c>
      <c r="D112" s="1">
        <f t="shared" si="9"/>
        <v>3.5331800881669584</v>
      </c>
      <c r="E112" s="5">
        <f t="shared" si="10"/>
        <v>34.232657570598853</v>
      </c>
      <c r="F112">
        <f t="shared" si="11"/>
        <v>337.85006237946072</v>
      </c>
      <c r="G112">
        <f t="shared" si="12"/>
        <v>337.96424362024982</v>
      </c>
    </row>
    <row r="113" spans="2:7" x14ac:dyDescent="0.2">
      <c r="B113">
        <f t="shared" si="13"/>
        <v>-32</v>
      </c>
      <c r="C113" s="4">
        <f t="shared" si="8"/>
        <v>241.15100000000001</v>
      </c>
      <c r="D113" s="1">
        <f t="shared" si="9"/>
        <v>3.4278201505961174</v>
      </c>
      <c r="E113" s="5">
        <f t="shared" si="10"/>
        <v>30.809409624052549</v>
      </c>
      <c r="F113">
        <f t="shared" si="11"/>
        <v>304.06523191761704</v>
      </c>
      <c r="G113">
        <f t="shared" si="12"/>
        <v>304.15771570398215</v>
      </c>
    </row>
    <row r="114" spans="2:7" x14ac:dyDescent="0.2">
      <c r="B114">
        <f t="shared" si="13"/>
        <v>-33</v>
      </c>
      <c r="C114" s="4">
        <f t="shared" si="8"/>
        <v>240.15100000000001</v>
      </c>
      <c r="D114" s="1">
        <f t="shared" si="9"/>
        <v>3.3215831090755601</v>
      </c>
      <c r="E114" s="5">
        <f t="shared" si="10"/>
        <v>27.704174590477702</v>
      </c>
      <c r="F114">
        <f t="shared" si="11"/>
        <v>273.41894488505011</v>
      </c>
      <c r="G114">
        <f t="shared" si="12"/>
        <v>273.4937232502939</v>
      </c>
    </row>
    <row r="115" spans="2:7" x14ac:dyDescent="0.2">
      <c r="B115">
        <f t="shared" si="13"/>
        <v>-34</v>
      </c>
      <c r="C115" s="4">
        <f t="shared" si="8"/>
        <v>239.15100000000001</v>
      </c>
      <c r="D115" s="1">
        <f t="shared" si="9"/>
        <v>3.214458256369896</v>
      </c>
      <c r="E115" s="5">
        <f t="shared" si="10"/>
        <v>24.889804365129788</v>
      </c>
      <c r="F115">
        <f t="shared" si="11"/>
        <v>245.64327031956364</v>
      </c>
      <c r="G115">
        <f t="shared" si="12"/>
        <v>245.70362576172516</v>
      </c>
    </row>
    <row r="116" spans="2:7" x14ac:dyDescent="0.2">
      <c r="B116">
        <f t="shared" si="13"/>
        <v>-35</v>
      </c>
      <c r="C116" s="4">
        <f t="shared" si="8"/>
        <v>238.15100000000001</v>
      </c>
      <c r="D116" s="1">
        <f t="shared" si="9"/>
        <v>3.1064347051048475</v>
      </c>
      <c r="E116" s="5">
        <f t="shared" si="10"/>
        <v>22.341249097020228</v>
      </c>
      <c r="F116">
        <f t="shared" si="11"/>
        <v>220.49098541347374</v>
      </c>
      <c r="G116">
        <f t="shared" si="12"/>
        <v>220.53961240993675</v>
      </c>
    </row>
    <row r="117" spans="2:7" x14ac:dyDescent="0.2">
      <c r="B117">
        <f t="shared" si="13"/>
        <v>-36</v>
      </c>
      <c r="C117" s="4">
        <f t="shared" si="8"/>
        <v>237.15100000000001</v>
      </c>
      <c r="D117" s="1">
        <f t="shared" si="9"/>
        <v>2.9975013839655023</v>
      </c>
      <c r="E117" s="5">
        <f t="shared" si="10"/>
        <v>20.035413524211126</v>
      </c>
      <c r="F117">
        <f t="shared" si="11"/>
        <v>197.73415765320627</v>
      </c>
      <c r="G117">
        <f t="shared" si="12"/>
        <v>197.77326418300581</v>
      </c>
    </row>
    <row r="118" spans="2:7" x14ac:dyDescent="0.2">
      <c r="B118">
        <f t="shared" si="13"/>
        <v>-37</v>
      </c>
      <c r="C118" s="4">
        <f t="shared" si="8"/>
        <v>236.15100000000001</v>
      </c>
      <c r="D118" s="1">
        <f t="shared" si="9"/>
        <v>2.8876470337978697</v>
      </c>
      <c r="E118" s="5">
        <f t="shared" si="10"/>
        <v>17.951021722678664</v>
      </c>
      <c r="F118">
        <f t="shared" si="11"/>
        <v>177.16280999436134</v>
      </c>
      <c r="G118">
        <f t="shared" si="12"/>
        <v>177.19420221714086</v>
      </c>
    </row>
    <row r="119" spans="2:7" x14ac:dyDescent="0.2">
      <c r="B119">
        <f t="shared" si="13"/>
        <v>-38</v>
      </c>
      <c r="C119" s="4">
        <f t="shared" si="8"/>
        <v>235.15100000000001</v>
      </c>
      <c r="D119" s="1">
        <f t="shared" si="9"/>
        <v>2.7768602036109344</v>
      </c>
      <c r="E119" s="5">
        <f t="shared" si="10"/>
        <v>16.068489874413515</v>
      </c>
      <c r="F119">
        <f t="shared" si="11"/>
        <v>158.58366518049363</v>
      </c>
      <c r="G119">
        <f t="shared" si="12"/>
        <v>158.60881794817377</v>
      </c>
    </row>
    <row r="120" spans="2:7" x14ac:dyDescent="0.2">
      <c r="B120">
        <f t="shared" si="13"/>
        <v>-39</v>
      </c>
      <c r="C120" s="4">
        <f t="shared" si="8"/>
        <v>234.15100000000001</v>
      </c>
      <c r="D120" s="1">
        <f t="shared" si="9"/>
        <v>2.6651292464761815</v>
      </c>
      <c r="E120" s="5">
        <f t="shared" si="10"/>
        <v>14.369806672856491</v>
      </c>
      <c r="F120">
        <f t="shared" si="11"/>
        <v>141.81896543653087</v>
      </c>
      <c r="G120">
        <f t="shared" si="12"/>
        <v>141.83908090824374</v>
      </c>
    </row>
    <row r="121" spans="2:7" x14ac:dyDescent="0.2">
      <c r="B121">
        <f t="shared" si="13"/>
        <v>-40</v>
      </c>
      <c r="C121" s="4">
        <f t="shared" si="8"/>
        <v>233.15100000000001</v>
      </c>
      <c r="D121" s="1">
        <f t="shared" si="9"/>
        <v>2.5524423153215214</v>
      </c>
      <c r="E121" s="5">
        <f t="shared" si="10"/>
        <v>12.838420996143888</v>
      </c>
      <c r="F121">
        <f t="shared" si="11"/>
        <v>126.70536388989775</v>
      </c>
      <c r="G121">
        <f t="shared" si="12"/>
        <v>126.72142017355347</v>
      </c>
    </row>
    <row r="122" spans="2:7" x14ac:dyDescent="0.2">
      <c r="B122">
        <f t="shared" si="13"/>
        <v>-41</v>
      </c>
      <c r="C122" s="4">
        <f t="shared" si="8"/>
        <v>232.15100000000001</v>
      </c>
      <c r="D122" s="1">
        <f t="shared" si="9"/>
        <v>2.4387873586164579</v>
      </c>
      <c r="E122" s="5">
        <f t="shared" si="10"/>
        <v>11.459136490934512</v>
      </c>
      <c r="F122">
        <f t="shared" si="11"/>
        <v>113.09288419377756</v>
      </c>
      <c r="G122">
        <f t="shared" si="12"/>
        <v>113.10567564085447</v>
      </c>
    </row>
    <row r="123" spans="2:7" x14ac:dyDescent="0.2">
      <c r="B123">
        <f t="shared" si="13"/>
        <v>-42</v>
      </c>
      <c r="C123" s="4">
        <f t="shared" si="8"/>
        <v>231.15100000000001</v>
      </c>
      <c r="D123" s="1">
        <f t="shared" si="9"/>
        <v>2.3241521159451644</v>
      </c>
      <c r="E123" s="5">
        <f t="shared" si="10"/>
        <v>10.218012721791471</v>
      </c>
      <c r="F123">
        <f t="shared" si="11"/>
        <v>100.84394494736216</v>
      </c>
      <c r="G123">
        <f t="shared" si="12"/>
        <v>100.85411547423075</v>
      </c>
    </row>
    <row r="124" spans="2:7" x14ac:dyDescent="0.2">
      <c r="B124">
        <f t="shared" si="13"/>
        <v>-43</v>
      </c>
      <c r="C124" s="4">
        <f t="shared" si="8"/>
        <v>230.15100000000001</v>
      </c>
      <c r="D124" s="1">
        <f t="shared" si="9"/>
        <v>2.2085241134640836</v>
      </c>
      <c r="E124" s="5">
        <f t="shared" si="10"/>
        <v>9.102272553182031</v>
      </c>
      <c r="F124">
        <f t="shared" si="11"/>
        <v>89.832445627259119</v>
      </c>
      <c r="G124">
        <f t="shared" si="12"/>
        <v>89.840516220547642</v>
      </c>
    </row>
    <row r="125" spans="2:7" x14ac:dyDescent="0.2">
      <c r="B125">
        <f t="shared" si="13"/>
        <v>-44</v>
      </c>
      <c r="C125" s="4">
        <f t="shared" si="8"/>
        <v>229.15100000000001</v>
      </c>
      <c r="D125" s="1">
        <f t="shared" si="9"/>
        <v>2.0918906592405242</v>
      </c>
      <c r="E125" s="5">
        <f t="shared" si="10"/>
        <v>8.1002154431183797</v>
      </c>
      <c r="F125">
        <f t="shared" si="11"/>
        <v>79.94291086225887</v>
      </c>
      <c r="G125">
        <f t="shared" si="12"/>
        <v>79.949302242201512</v>
      </c>
    </row>
    <row r="126" spans="2:7" x14ac:dyDescent="0.2">
      <c r="B126">
        <f t="shared" si="13"/>
        <v>-45</v>
      </c>
      <c r="C126" s="4">
        <f t="shared" si="8"/>
        <v>228.15100000000001</v>
      </c>
      <c r="D126" s="1">
        <f t="shared" si="9"/>
        <v>1.974238838468557</v>
      </c>
      <c r="E126" s="5">
        <f t="shared" si="10"/>
        <v>7.2011363392770233</v>
      </c>
      <c r="F126">
        <f t="shared" si="11"/>
        <v>71.069690000266704</v>
      </c>
      <c r="G126">
        <f t="shared" si="12"/>
        <v>71.07474126009491</v>
      </c>
    </row>
    <row r="127" spans="2:7" x14ac:dyDescent="0.2">
      <c r="B127">
        <f t="shared" si="13"/>
        <v>-46</v>
      </c>
      <c r="C127" s="4">
        <f t="shared" si="8"/>
        <v>227.15100000000001</v>
      </c>
      <c r="D127" s="1">
        <f t="shared" si="9"/>
        <v>1.8555555085585103</v>
      </c>
      <c r="E127" s="5">
        <f t="shared" si="10"/>
        <v>6.3952498800914848</v>
      </c>
      <c r="F127">
        <f t="shared" si="11"/>
        <v>63.116209031250776</v>
      </c>
      <c r="G127">
        <f t="shared" si="12"/>
        <v>63.120192938542374</v>
      </c>
    </row>
    <row r="128" spans="2:7" x14ac:dyDescent="0.2">
      <c r="B128">
        <f t="shared" si="13"/>
        <v>-47</v>
      </c>
      <c r="C128" s="4">
        <f t="shared" si="8"/>
        <v>226.15100000000001</v>
      </c>
      <c r="D128" s="1">
        <f t="shared" si="9"/>
        <v>1.7358272940960702</v>
      </c>
      <c r="E128" s="5">
        <f t="shared" si="10"/>
        <v>5.6736196147942861</v>
      </c>
      <c r="F128">
        <f t="shared" si="11"/>
        <v>55.994272043368234</v>
      </c>
      <c r="G128">
        <f t="shared" si="12"/>
        <v>55.997407577441848</v>
      </c>
    </row>
    <row r="129" spans="2:7" x14ac:dyDescent="0.2">
      <c r="B129">
        <f t="shared" si="13"/>
        <v>-48</v>
      </c>
      <c r="C129" s="4">
        <f t="shared" si="8"/>
        <v>225.15100000000001</v>
      </c>
      <c r="D129" s="1">
        <f t="shared" si="9"/>
        <v>1.6150405816669564</v>
      </c>
      <c r="E129" s="5">
        <f t="shared" si="10"/>
        <v>5.0280919676821529</v>
      </c>
      <c r="F129">
        <f t="shared" si="11"/>
        <v>49.623409500934152</v>
      </c>
      <c r="G129">
        <f t="shared" si="12"/>
        <v>49.625872105907511</v>
      </c>
    </row>
    <row r="130" spans="2:7" x14ac:dyDescent="0.2">
      <c r="B130">
        <f t="shared" si="13"/>
        <v>-49</v>
      </c>
      <c r="C130" s="4">
        <f t="shared" si="8"/>
        <v>224.15100000000001</v>
      </c>
      <c r="D130" s="1">
        <f t="shared" si="9"/>
        <v>1.4931815145430147</v>
      </c>
      <c r="E130" s="5">
        <f t="shared" si="10"/>
        <v>4.4512346829776011</v>
      </c>
      <c r="F130">
        <f t="shared" si="11"/>
        <v>43.930270742438694</v>
      </c>
      <c r="G130">
        <f t="shared" si="12"/>
        <v>43.932200695909579</v>
      </c>
    </row>
    <row r="131" spans="2:7" x14ac:dyDescent="0.2">
      <c r="B131">
        <f t="shared" si="13"/>
        <v>-50</v>
      </c>
      <c r="C131" s="4">
        <f t="shared" si="8"/>
        <v>223.15100000000001</v>
      </c>
      <c r="D131" s="1">
        <f t="shared" si="9"/>
        <v>1.3702359872253052</v>
      </c>
      <c r="E131" s="5">
        <f t="shared" si="10"/>
        <v>3.9362794975501019</v>
      </c>
      <c r="F131">
        <f t="shared" si="11"/>
        <v>38.848058204294126</v>
      </c>
      <c r="G131">
        <f t="shared" si="12"/>
        <v>38.849567434551027</v>
      </c>
    </row>
    <row r="132" spans="2:7" x14ac:dyDescent="0.2">
      <c r="B132">
        <f t="shared" si="13"/>
        <v>-51</v>
      </c>
      <c r="C132" s="4">
        <f t="shared" si="8"/>
        <v>222.15100000000001</v>
      </c>
      <c r="D132" s="1">
        <f t="shared" si="9"/>
        <v>1.246189639839721</v>
      </c>
      <c r="E132" s="5">
        <f t="shared" si="10"/>
        <v>3.4770687994329248</v>
      </c>
      <c r="F132">
        <f t="shared" si="11"/>
        <v>34.316000981326667</v>
      </c>
      <c r="G132">
        <f t="shared" si="12"/>
        <v>34.317178609661518</v>
      </c>
    </row>
    <row r="133" spans="2:7" x14ac:dyDescent="0.2">
      <c r="B133">
        <f t="shared" si="13"/>
        <v>-52</v>
      </c>
      <c r="C133" s="4">
        <f t="shared" si="8"/>
        <v>221.15100000000001</v>
      </c>
      <c r="D133" s="1">
        <f t="shared" si="9"/>
        <v>1.121027852380486</v>
      </c>
      <c r="E133" s="5">
        <f t="shared" si="10"/>
        <v>3.0680060405159075</v>
      </c>
      <c r="F133">
        <f t="shared" si="11"/>
        <v>30.278865438104194</v>
      </c>
      <c r="G133">
        <f>+E133/(101325-E133)*1000000</f>
        <v>30.27978227555721</v>
      </c>
    </row>
    <row r="134" spans="2:7" x14ac:dyDescent="0.2">
      <c r="B134">
        <f t="shared" si="13"/>
        <v>-53</v>
      </c>
      <c r="C134" s="4">
        <f t="shared" si="8"/>
        <v>220.15100000000001</v>
      </c>
      <c r="D134" s="1">
        <f t="shared" si="9"/>
        <v>0.9947357387966469</v>
      </c>
      <c r="E134" s="5">
        <f t="shared" si="10"/>
        <v>2.7040096820028063</v>
      </c>
      <c r="F134">
        <f t="shared" si="11"/>
        <v>26.686500685939365</v>
      </c>
      <c r="G134">
        <f t="shared" si="12"/>
        <v>26.687212874264041</v>
      </c>
    </row>
    <row r="135" spans="2:7" x14ac:dyDescent="0.2">
      <c r="B135">
        <f t="shared" si="13"/>
        <v>-54</v>
      </c>
      <c r="C135" s="4">
        <f t="shared" si="8"/>
        <v>219.15100000000001</v>
      </c>
      <c r="D135" s="1">
        <f t="shared" si="9"/>
        <v>0.86729814091654456</v>
      </c>
      <c r="E135" s="5">
        <f t="shared" si="10"/>
        <v>2.3804704611874796</v>
      </c>
      <c r="F135">
        <f t="shared" si="11"/>
        <v>23.49341683876121</v>
      </c>
      <c r="G135">
        <f t="shared" si="12"/>
        <v>23.493968792363244</v>
      </c>
    </row>
    <row r="136" spans="2:7" x14ac:dyDescent="0.2">
      <c r="B136">
        <f t="shared" si="13"/>
        <v>-55</v>
      </c>
      <c r="C136" s="4">
        <f t="shared" si="8"/>
        <v>218.15100000000001</v>
      </c>
      <c r="D136" s="1">
        <f t="shared" si="9"/>
        <v>0.73869962220513052</v>
      </c>
      <c r="E136" s="5">
        <f t="shared" si="10"/>
        <v>2.0932117778189996</v>
      </c>
      <c r="F136">
        <f t="shared" si="11"/>
        <v>20.658394056935599</v>
      </c>
      <c r="G136">
        <f t="shared" si="12"/>
        <v>20.658820834997158</v>
      </c>
    </row>
    <row r="137" spans="2:7" x14ac:dyDescent="0.2">
      <c r="B137">
        <f t="shared" si="13"/>
        <v>-56</v>
      </c>
      <c r="C137" s="4">
        <f t="shared" si="8"/>
        <v>217.15100000000001</v>
      </c>
      <c r="D137" s="1">
        <f t="shared" si="9"/>
        <v>0.60892446134864731</v>
      </c>
      <c r="E137" s="5">
        <f t="shared" si="10"/>
        <v>1.8384530077857906</v>
      </c>
      <c r="F137">
        <f t="shared" si="11"/>
        <v>18.144120481478318</v>
      </c>
      <c r="G137">
        <f t="shared" si="12"/>
        <v>18.144449696559686</v>
      </c>
    </row>
    <row r="138" spans="2:7" x14ac:dyDescent="0.2">
      <c r="B138">
        <f t="shared" si="13"/>
        <v>-57</v>
      </c>
      <c r="C138" s="4">
        <f t="shared" si="8"/>
        <v>216.15100000000001</v>
      </c>
      <c r="D138" s="1">
        <f t="shared" si="9"/>
        <v>0.47795664566112928</v>
      </c>
      <c r="E138" s="5">
        <f t="shared" si="10"/>
        <v>1.6127755610497196</v>
      </c>
      <c r="F138">
        <f t="shared" si="11"/>
        <v>15.916857251909397</v>
      </c>
      <c r="G138">
        <f t="shared" si="12"/>
        <v>15.917110602286716</v>
      </c>
    </row>
    <row r="139" spans="2:7" x14ac:dyDescent="0.2">
      <c r="B139">
        <f t="shared" si="13"/>
        <v>-58</v>
      </c>
      <c r="C139" s="4">
        <f t="shared" si="8"/>
        <v>215.15100000000001</v>
      </c>
      <c r="D139" s="1">
        <f t="shared" si="9"/>
        <v>0.34577986430694763</v>
      </c>
      <c r="E139" s="5">
        <f t="shared" si="10"/>
        <v>1.4130915096973191</v>
      </c>
      <c r="F139">
        <f t="shared" si="11"/>
        <v>13.946128889191405</v>
      </c>
      <c r="G139">
        <f t="shared" si="12"/>
        <v>13.94632338641488</v>
      </c>
    </row>
    <row r="140" spans="2:7" x14ac:dyDescent="0.2">
      <c r="B140">
        <f t="shared" si="13"/>
        <v>-59</v>
      </c>
      <c r="C140" s="4">
        <f t="shared" si="8"/>
        <v>214.15100000000001</v>
      </c>
      <c r="D140" s="1">
        <f t="shared" si="9"/>
        <v>0.21237750133329492</v>
      </c>
      <c r="E140" s="5">
        <f t="shared" si="10"/>
        <v>1.2366146206443769</v>
      </c>
      <c r="F140">
        <f t="shared" si="11"/>
        <v>12.204437410751314</v>
      </c>
      <c r="G140">
        <f t="shared" si="12"/>
        <v>12.204586360861681</v>
      </c>
    </row>
    <row r="141" spans="2:7" x14ac:dyDescent="0.2">
      <c r="B141">
        <f t="shared" si="13"/>
        <v>-60</v>
      </c>
      <c r="C141" s="4">
        <f t="shared" si="8"/>
        <v>213.15100000000001</v>
      </c>
      <c r="D141" s="1">
        <f t="shared" si="9"/>
        <v>7.7732628506493207E-2</v>
      </c>
      <c r="E141" s="5">
        <f t="shared" si="10"/>
        <v>1.0808336359301132</v>
      </c>
      <c r="F141">
        <f t="shared" si="11"/>
        <v>10.66699862748693</v>
      </c>
      <c r="G141">
        <f t="shared" si="12"/>
        <v>10.667112413560405</v>
      </c>
    </row>
    <row r="142" spans="2:7" x14ac:dyDescent="0.2">
      <c r="B142">
        <f t="shared" si="13"/>
        <v>-61</v>
      </c>
      <c r="C142" s="4">
        <f t="shared" si="8"/>
        <v>212.15100000000001</v>
      </c>
      <c r="D142" s="1">
        <f t="shared" si="9"/>
        <v>-5.8172002054496019E-2</v>
      </c>
      <c r="E142" s="5">
        <f t="shared" si="10"/>
        <v>0.9434876516651175</v>
      </c>
      <c r="F142">
        <f t="shared" si="11"/>
        <v>9.3114991528755731</v>
      </c>
      <c r="G142">
        <f t="shared" si="12"/>
        <v>9.3115858576993986</v>
      </c>
    </row>
    <row r="143" spans="2:7" x14ac:dyDescent="0.2">
      <c r="B143">
        <f t="shared" si="13"/>
        <v>-62</v>
      </c>
      <c r="C143" s="4">
        <f t="shared" si="8"/>
        <v>211.15100000000001</v>
      </c>
      <c r="D143" s="1">
        <f t="shared" si="9"/>
        <v>-0.19535396545394024</v>
      </c>
      <c r="E143" s="5">
        <f t="shared" si="10"/>
        <v>0.82254345455379219</v>
      </c>
      <c r="F143">
        <f t="shared" si="11"/>
        <v>8.1178727318410271</v>
      </c>
      <c r="G143">
        <f t="shared" si="12"/>
        <v>8.1179386322336899</v>
      </c>
    </row>
    <row r="144" spans="2:7" x14ac:dyDescent="0.2">
      <c r="B144">
        <f t="shared" si="13"/>
        <v>-63</v>
      </c>
      <c r="C144" s="4">
        <f t="shared" si="8"/>
        <v>210.15100000000001</v>
      </c>
      <c r="D144" s="1">
        <f t="shared" si="9"/>
        <v>-0.33383117181168664</v>
      </c>
      <c r="E144" s="5">
        <f t="shared" si="10"/>
        <v>0.71617468249539629</v>
      </c>
      <c r="F144">
        <f t="shared" si="11"/>
        <v>7.068094571876598</v>
      </c>
      <c r="G144">
        <f t="shared" si="12"/>
        <v>7.0681445301905859</v>
      </c>
    </row>
    <row r="145" spans="2:7" x14ac:dyDescent="0.2">
      <c r="B145">
        <f t="shared" si="13"/>
        <v>-64</v>
      </c>
      <c r="C145" s="4">
        <f t="shared" si="8"/>
        <v>209.15100000000001</v>
      </c>
      <c r="D145" s="1">
        <f t="shared" si="9"/>
        <v>-0.4736218742791416</v>
      </c>
      <c r="E145" s="5">
        <f t="shared" si="10"/>
        <v>0.62274268307966441</v>
      </c>
      <c r="F145">
        <f t="shared" si="11"/>
        <v>6.1459924310847702</v>
      </c>
      <c r="G145">
        <f t="shared" si="12"/>
        <v>6.1460302045398887</v>
      </c>
    </row>
    <row r="146" spans="2:7" x14ac:dyDescent="0.2">
      <c r="B146">
        <f t="shared" si="13"/>
        <v>-65</v>
      </c>
      <c r="C146" s="4">
        <f t="shared" ref="C146:C201" si="14">+B146+273.151</f>
        <v>208.15100000000001</v>
      </c>
      <c r="D146" s="1">
        <f t="shared" ref="D146:D201" si="15">+(-6024.5282/C146+29.32707+0.010613868*C146-0.000013198825*C146*C146-0.49382577*LN(C146))</f>
        <v>-0.61474467728649484</v>
      </c>
      <c r="E146" s="5">
        <f t="shared" ref="E146:E201" si="16">+EXP(D146)</f>
        <v>0.54077895083334437</v>
      </c>
      <c r="F146">
        <f t="shared" ref="F146:F201" si="17">+(E146/101325)*1000000</f>
        <v>5.3370732872770237</v>
      </c>
      <c r="G146">
        <f t="shared" ref="G146:G201" si="18">+E146/(101325-E146)*1000000</f>
        <v>5.3371017717803202</v>
      </c>
    </row>
    <row r="147" spans="2:7" x14ac:dyDescent="0.2">
      <c r="B147">
        <f t="shared" ref="B147:B201" si="19">+B146-1</f>
        <v>-66</v>
      </c>
      <c r="C147" s="4">
        <f t="shared" si="14"/>
        <v>207.15100000000001</v>
      </c>
      <c r="D147" s="1">
        <f t="shared" si="15"/>
        <v>-0.75721854502890062</v>
      </c>
      <c r="E147" s="5">
        <f t="shared" si="16"/>
        <v>0.46896903084529035</v>
      </c>
      <c r="F147">
        <f t="shared" si="17"/>
        <v>4.6283644791047651</v>
      </c>
      <c r="G147">
        <f t="shared" si="18"/>
        <v>4.628385900961665</v>
      </c>
    </row>
    <row r="148" spans="2:7" x14ac:dyDescent="0.2">
      <c r="B148">
        <f t="shared" si="19"/>
        <v>-67</v>
      </c>
      <c r="C148" s="4">
        <f t="shared" si="14"/>
        <v>206.15100000000001</v>
      </c>
      <c r="D148" s="1">
        <f t="shared" si="15"/>
        <v>-0.9010628101998619</v>
      </c>
      <c r="E148" s="5">
        <f t="shared" si="16"/>
        <v>0.40613778290148006</v>
      </c>
      <c r="F148">
        <f t="shared" si="17"/>
        <v>4.008268274379275</v>
      </c>
      <c r="G148">
        <f t="shared" si="18"/>
        <v>4.008284340658232</v>
      </c>
    </row>
    <row r="149" spans="2:7" x14ac:dyDescent="0.2">
      <c r="B149">
        <f t="shared" si="19"/>
        <v>-68</v>
      </c>
      <c r="C149" s="4">
        <f t="shared" si="14"/>
        <v>205.15100000000001</v>
      </c>
      <c r="D149" s="1">
        <f t="shared" si="15"/>
        <v>-1.04629718298012</v>
      </c>
      <c r="E149" s="5">
        <f t="shared" si="16"/>
        <v>0.35123590650086434</v>
      </c>
      <c r="F149">
        <f t="shared" si="17"/>
        <v>3.4664288823179308</v>
      </c>
      <c r="G149">
        <f t="shared" si="18"/>
        <v>3.4664408984887802</v>
      </c>
    </row>
    <row r="150" spans="2:7" x14ac:dyDescent="0.2">
      <c r="B150">
        <f t="shared" si="19"/>
        <v>-69</v>
      </c>
      <c r="C150" s="4">
        <f t="shared" si="14"/>
        <v>204.15100000000001</v>
      </c>
      <c r="D150" s="1">
        <f t="shared" si="15"/>
        <v>-1.1929417602909169</v>
      </c>
      <c r="E150" s="5">
        <f t="shared" si="16"/>
        <v>0.30332763310091831</v>
      </c>
      <c r="F150">
        <f t="shared" si="17"/>
        <v>2.9936109854519448</v>
      </c>
      <c r="G150">
        <f t="shared" si="18"/>
        <v>2.9936199471855049</v>
      </c>
    </row>
    <row r="151" spans="2:7" x14ac:dyDescent="0.2">
      <c r="B151">
        <f t="shared" si="19"/>
        <v>-70</v>
      </c>
      <c r="C151" s="4">
        <f t="shared" si="14"/>
        <v>203.15100000000001</v>
      </c>
      <c r="D151" s="1">
        <f t="shared" si="15"/>
        <v>-1.3410170353207047</v>
      </c>
      <c r="E151" s="5">
        <f t="shared" si="16"/>
        <v>0.26157949766236177</v>
      </c>
      <c r="F151">
        <f t="shared" si="17"/>
        <v>2.581588923388717</v>
      </c>
      <c r="G151">
        <f t="shared" si="18"/>
        <v>2.5815955880072918</v>
      </c>
    </row>
    <row r="152" spans="2:7" x14ac:dyDescent="0.2">
      <c r="B152">
        <f t="shared" si="19"/>
        <v>-71</v>
      </c>
      <c r="C152" s="4">
        <f t="shared" si="14"/>
        <v>202.15100000000001</v>
      </c>
      <c r="D152" s="1">
        <f t="shared" si="15"/>
        <v>-1.490543907334769</v>
      </c>
      <c r="E152" s="5">
        <f t="shared" si="16"/>
        <v>0.22525010702957232</v>
      </c>
      <c r="F152">
        <f t="shared" si="17"/>
        <v>2.2230457145775704</v>
      </c>
      <c r="G152">
        <f t="shared" si="18"/>
        <v>2.2230506565208059</v>
      </c>
    </row>
    <row r="153" spans="2:7" x14ac:dyDescent="0.2">
      <c r="B153">
        <f t="shared" si="19"/>
        <v>-72</v>
      </c>
      <c r="C153" s="4">
        <f t="shared" si="14"/>
        <v>201.15100000000001</v>
      </c>
      <c r="D153" s="1">
        <f t="shared" si="15"/>
        <v>-1.6415436917776072</v>
      </c>
      <c r="E153" s="5">
        <f t="shared" si="16"/>
        <v>0.19368082790140256</v>
      </c>
      <c r="F153">
        <f t="shared" si="17"/>
        <v>1.911481153727141</v>
      </c>
      <c r="G153">
        <f t="shared" si="18"/>
        <v>1.9114848074943263</v>
      </c>
    </row>
    <row r="154" spans="2:7" x14ac:dyDescent="0.2">
      <c r="B154">
        <f t="shared" si="19"/>
        <v>-73</v>
      </c>
      <c r="C154" s="4">
        <f t="shared" si="14"/>
        <v>200.15100000000001</v>
      </c>
      <c r="D154" s="1">
        <f t="shared" si="15"/>
        <v>-1.7940381306783675</v>
      </c>
      <c r="E154" s="5">
        <f t="shared" si="16"/>
        <v>0.16628732212131633</v>
      </c>
      <c r="F154">
        <f t="shared" si="17"/>
        <v>1.6411282716142743</v>
      </c>
      <c r="G154">
        <f t="shared" si="18"/>
        <v>1.641130964920698</v>
      </c>
    </row>
    <row r="155" spans="2:7" x14ac:dyDescent="0.2">
      <c r="B155">
        <f t="shared" si="19"/>
        <v>-74</v>
      </c>
      <c r="C155" s="4">
        <f t="shared" si="14"/>
        <v>199.15100000000001</v>
      </c>
      <c r="D155" s="1">
        <f t="shared" si="15"/>
        <v>-1.9480494033698992</v>
      </c>
      <c r="E155" s="5">
        <f t="shared" si="16"/>
        <v>0.14255186175130197</v>
      </c>
      <c r="F155">
        <f t="shared" si="17"/>
        <v>1.4068774907604438</v>
      </c>
      <c r="G155">
        <f t="shared" si="18"/>
        <v>1.4068794700675025</v>
      </c>
    </row>
    <row r="156" spans="2:7" x14ac:dyDescent="0.2">
      <c r="B156">
        <f t="shared" si="19"/>
        <v>-75</v>
      </c>
      <c r="C156" s="4">
        <f t="shared" si="14"/>
        <v>198.15100000000001</v>
      </c>
      <c r="D156" s="1">
        <f t="shared" si="15"/>
        <v>-2.1036001375325992</v>
      </c>
      <c r="E156" s="5">
        <f t="shared" si="16"/>
        <v>0.12201636089633304</v>
      </c>
      <c r="F156">
        <f t="shared" si="17"/>
        <v>1.2042078548860897</v>
      </c>
      <c r="G156">
        <f t="shared" si="18"/>
        <v>1.2042093050043938</v>
      </c>
    </row>
    <row r="157" spans="2:7" x14ac:dyDescent="0.2">
      <c r="B157">
        <f t="shared" si="19"/>
        <v>-76</v>
      </c>
      <c r="C157" s="4">
        <f t="shared" si="14"/>
        <v>197.15100000000001</v>
      </c>
      <c r="D157" s="1">
        <f t="shared" si="15"/>
        <v>-2.2607134205745454</v>
      </c>
      <c r="E157" s="5">
        <f t="shared" si="16"/>
        <v>0.10427606552123977</v>
      </c>
      <c r="F157">
        <f t="shared" si="17"/>
        <v>1.0291247522451497</v>
      </c>
      <c r="G157">
        <f t="shared" si="18"/>
        <v>1.0291258113439952</v>
      </c>
    </row>
    <row r="158" spans="2:7" x14ac:dyDescent="0.2">
      <c r="B158">
        <f t="shared" si="19"/>
        <v>-77</v>
      </c>
      <c r="C158" s="4">
        <f t="shared" si="14"/>
        <v>196.15100000000001</v>
      </c>
      <c r="D158" s="1">
        <f t="shared" si="15"/>
        <v>-2.4194128113598987</v>
      </c>
      <c r="E158" s="5">
        <f t="shared" si="16"/>
        <v>8.8973846555683259E-2</v>
      </c>
      <c r="F158">
        <f t="shared" si="17"/>
        <v>0.87810359295024187</v>
      </c>
      <c r="G158">
        <f t="shared" si="18"/>
        <v>0.87810436401683889</v>
      </c>
    </row>
    <row r="159" spans="2:7" x14ac:dyDescent="0.2">
      <c r="B159">
        <f t="shared" si="19"/>
        <v>-78</v>
      </c>
      <c r="C159" s="4">
        <f t="shared" si="14"/>
        <v>195.15100000000001</v>
      </c>
      <c r="D159" s="1">
        <f t="shared" si="15"/>
        <v>-2.579722352298119</v>
      </c>
      <c r="E159" s="5">
        <f t="shared" si="16"/>
        <v>7.5795045421837612E-2</v>
      </c>
      <c r="F159">
        <f t="shared" si="17"/>
        <v>0.74803893828608548</v>
      </c>
      <c r="G159">
        <f t="shared" si="18"/>
        <v>0.74803949784875734</v>
      </c>
    </row>
    <row r="160" spans="2:7" x14ac:dyDescent="0.2">
      <c r="B160">
        <f t="shared" si="19"/>
        <v>-79</v>
      </c>
      <c r="C160" s="4">
        <f t="shared" si="14"/>
        <v>194.15100000000001</v>
      </c>
      <c r="D160" s="1">
        <f t="shared" si="15"/>
        <v>-2.7416665818069972</v>
      </c>
      <c r="E160" s="5">
        <f t="shared" si="16"/>
        <v>6.4462824749875622E-2</v>
      </c>
      <c r="F160">
        <f t="shared" si="17"/>
        <v>0.63619861583889092</v>
      </c>
      <c r="G160">
        <f t="shared" si="18"/>
        <v>0.63619902058782718</v>
      </c>
    </row>
    <row r="161" spans="2:7" x14ac:dyDescent="0.2">
      <c r="B161">
        <f t="shared" si="19"/>
        <v>-80</v>
      </c>
      <c r="C161" s="4">
        <f t="shared" si="14"/>
        <v>193.15100000000001</v>
      </c>
      <c r="D161" s="1">
        <f t="shared" si="15"/>
        <v>-2.9052705471630302</v>
      </c>
      <c r="E161" s="5">
        <f t="shared" si="16"/>
        <v>5.4733980475022898E-2</v>
      </c>
      <c r="F161">
        <f t="shared" si="17"/>
        <v>0.54018238810780062</v>
      </c>
      <c r="G161">
        <f t="shared" si="18"/>
        <v>0.5401826799049706</v>
      </c>
    </row>
    <row r="162" spans="2:7" x14ac:dyDescent="0.2">
      <c r="B162">
        <f t="shared" si="19"/>
        <v>-81</v>
      </c>
      <c r="C162" s="4">
        <f t="shared" si="14"/>
        <v>192.15100000000001</v>
      </c>
      <c r="D162" s="1">
        <f t="shared" si="15"/>
        <v>-3.0705598177532822</v>
      </c>
      <c r="E162" s="5">
        <f t="shared" si="16"/>
        <v>4.6395174743557206E-2</v>
      </c>
      <c r="F162">
        <f t="shared" si="17"/>
        <v>0.45788477417771734</v>
      </c>
      <c r="G162">
        <f t="shared" si="18"/>
        <v>0.45788498383627968</v>
      </c>
    </row>
    <row r="163" spans="2:7" x14ac:dyDescent="0.2">
      <c r="B163">
        <f t="shared" si="19"/>
        <v>-82</v>
      </c>
      <c r="C163" s="4">
        <f t="shared" si="14"/>
        <v>191.15100000000001</v>
      </c>
      <c r="D163" s="1">
        <f t="shared" si="15"/>
        <v>-3.2375604987434117</v>
      </c>
      <c r="E163" s="5">
        <f t="shared" si="16"/>
        <v>3.9259552100542473E-2</v>
      </c>
      <c r="F163">
        <f t="shared" si="17"/>
        <v>0.38746165408874877</v>
      </c>
      <c r="G163">
        <f t="shared" si="18"/>
        <v>0.38746180421534038</v>
      </c>
    </row>
    <row r="164" spans="2:7" x14ac:dyDescent="0.2">
      <c r="B164">
        <f t="shared" si="19"/>
        <v>-83</v>
      </c>
      <c r="C164" s="4">
        <f t="shared" si="14"/>
        <v>190.15100000000001</v>
      </c>
      <c r="D164" s="1">
        <f t="shared" si="15"/>
        <v>-3.4062992451772427</v>
      </c>
      <c r="E164" s="5">
        <f t="shared" si="16"/>
        <v>3.3163704296201094E-2</v>
      </c>
      <c r="F164">
        <f t="shared" si="17"/>
        <v>0.32730031380410651</v>
      </c>
      <c r="G164">
        <f t="shared" si="18"/>
        <v>0.32730042092963701</v>
      </c>
    </row>
    <row r="165" spans="2:7" x14ac:dyDescent="0.2">
      <c r="B165">
        <f t="shared" si="19"/>
        <v>-84</v>
      </c>
      <c r="C165" s="4">
        <f t="shared" si="14"/>
        <v>189.15100000000001</v>
      </c>
      <c r="D165" s="1">
        <f t="shared" si="15"/>
        <v>-3.576803276523802</v>
      </c>
      <c r="E165" s="5">
        <f t="shared" si="16"/>
        <v>2.7964951737619124E-2</v>
      </c>
      <c r="F165">
        <f t="shared" si="17"/>
        <v>0.27599261522446705</v>
      </c>
      <c r="G165">
        <f t="shared" si="18"/>
        <v>0.27599269139641175</v>
      </c>
    </row>
    <row r="166" spans="2:7" x14ac:dyDescent="0.2">
      <c r="B166">
        <f t="shared" si="19"/>
        <v>-85</v>
      </c>
      <c r="C166" s="4">
        <f t="shared" si="14"/>
        <v>188.15100000000001</v>
      </c>
      <c r="D166" s="1">
        <f t="shared" si="15"/>
        <v>-3.7491003916884962</v>
      </c>
      <c r="E166" s="5">
        <f t="shared" si="16"/>
        <v>2.3538912134901734E-2</v>
      </c>
      <c r="F166">
        <f t="shared" si="17"/>
        <v>0.23231100059118415</v>
      </c>
      <c r="G166">
        <f t="shared" si="18"/>
        <v>0.23231105455959769</v>
      </c>
    </row>
    <row r="167" spans="2:7" x14ac:dyDescent="0.2">
      <c r="B167">
        <f t="shared" si="19"/>
        <v>-86</v>
      </c>
      <c r="C167" s="4">
        <f t="shared" si="14"/>
        <v>187.15100000000001</v>
      </c>
      <c r="D167" s="1">
        <f t="shared" si="15"/>
        <v>-3.9232189845058101</v>
      </c>
      <c r="E167" s="5">
        <f t="shared" si="16"/>
        <v>1.9777329252935072E-2</v>
      </c>
      <c r="F167">
        <f t="shared" si="17"/>
        <v>0.19518706393224844</v>
      </c>
      <c r="G167">
        <f t="shared" si="18"/>
        <v>0.19518710203024578</v>
      </c>
    </row>
    <row r="168" spans="2:7" x14ac:dyDescent="0.2">
      <c r="B168">
        <f t="shared" si="19"/>
        <v>-87</v>
      </c>
      <c r="C168" s="4">
        <f t="shared" si="14"/>
        <v>186.15100000000001</v>
      </c>
      <c r="D168" s="1">
        <f t="shared" si="15"/>
        <v>-4.0991880597316008</v>
      </c>
      <c r="E168" s="5">
        <f t="shared" si="16"/>
        <v>1.6586136888497086E-2</v>
      </c>
      <c r="F168">
        <f t="shared" si="17"/>
        <v>0.16369244400194508</v>
      </c>
      <c r="G168">
        <f t="shared" si="18"/>
        <v>0.1636924707971657</v>
      </c>
    </row>
    <row r="169" spans="2:7" x14ac:dyDescent="0.2">
      <c r="B169">
        <f t="shared" si="19"/>
        <v>-88</v>
      </c>
      <c r="C169" s="4">
        <f t="shared" si="14"/>
        <v>185.15100000000001</v>
      </c>
      <c r="D169" s="1">
        <f t="shared" si="15"/>
        <v>-4.2770372495539561</v>
      </c>
      <c r="E169" s="5">
        <f t="shared" si="16"/>
        <v>1.388373525447942E-2</v>
      </c>
      <c r="F169">
        <f t="shared" si="17"/>
        <v>0.13702181351571105</v>
      </c>
      <c r="G169">
        <f t="shared" si="18"/>
        <v>0.13702183229069098</v>
      </c>
    </row>
    <row r="170" spans="2:7" x14ac:dyDescent="0.2">
      <c r="B170">
        <f t="shared" si="19"/>
        <v>-89</v>
      </c>
      <c r="C170" s="4">
        <f t="shared" si="14"/>
        <v>184.15100000000001</v>
      </c>
      <c r="D170" s="1">
        <f t="shared" si="15"/>
        <v>-4.4567968306422339</v>
      </c>
      <c r="E170" s="5">
        <f t="shared" si="16"/>
        <v>1.1599458875261748E-2</v>
      </c>
      <c r="F170">
        <f t="shared" si="17"/>
        <v>0.11447775845311374</v>
      </c>
      <c r="G170">
        <f t="shared" si="18"/>
        <v>0.11447777155827241</v>
      </c>
    </row>
    <row r="171" spans="2:7" x14ac:dyDescent="0.2">
      <c r="B171">
        <f t="shared" si="19"/>
        <v>-90</v>
      </c>
      <c r="C171" s="4">
        <f t="shared" si="14"/>
        <v>183.15100000000001</v>
      </c>
      <c r="D171" s="1">
        <f t="shared" si="15"/>
        <v>-4.6384977417549678</v>
      </c>
      <c r="E171" s="5">
        <f t="shared" si="16"/>
        <v>9.6722168865344769E-3</v>
      </c>
      <c r="F171">
        <f t="shared" si="17"/>
        <v>9.5457358860443875E-2</v>
      </c>
      <c r="G171">
        <f t="shared" si="18"/>
        <v>9.545736797255211E-2</v>
      </c>
    </row>
    <row r="172" spans="2:7" x14ac:dyDescent="0.2">
      <c r="B172">
        <f t="shared" si="19"/>
        <v>-91</v>
      </c>
      <c r="C172" s="4">
        <f t="shared" si="14"/>
        <v>182.15100000000001</v>
      </c>
      <c r="D172" s="1">
        <f t="shared" si="15"/>
        <v>-4.822171601928023</v>
      </c>
      <c r="E172" s="5">
        <f t="shared" si="16"/>
        <v>8.049288295733226E-3</v>
      </c>
      <c r="F172">
        <f t="shared" si="17"/>
        <v>7.9440298995640035E-2</v>
      </c>
      <c r="G172">
        <f t="shared" si="18"/>
        <v>7.9440305306401629E-2</v>
      </c>
    </row>
    <row r="173" spans="2:7" x14ac:dyDescent="0.2">
      <c r="B173">
        <f t="shared" si="19"/>
        <v>-92</v>
      </c>
      <c r="C173" s="4">
        <f t="shared" si="14"/>
        <v>181.15100000000001</v>
      </c>
      <c r="D173" s="1">
        <f t="shared" si="15"/>
        <v>-5.0078507292655097</v>
      </c>
      <c r="E173" s="5">
        <f t="shared" si="16"/>
        <v>6.6852563022159637E-3</v>
      </c>
      <c r="F173">
        <f t="shared" si="17"/>
        <v>6.5978349886167909E-2</v>
      </c>
      <c r="G173">
        <f t="shared" si="18"/>
        <v>6.5978354239310852E-2</v>
      </c>
    </row>
    <row r="174" spans="2:7" x14ac:dyDescent="0.2">
      <c r="B174">
        <f t="shared" si="19"/>
        <v>-93</v>
      </c>
      <c r="C174" s="4">
        <f t="shared" si="14"/>
        <v>180.15100000000001</v>
      </c>
      <c r="D174" s="1">
        <f t="shared" si="15"/>
        <v>-5.1955681603568662</v>
      </c>
      <c r="E174" s="5">
        <f t="shared" si="16"/>
        <v>5.5410672057562222E-3</v>
      </c>
      <c r="F174">
        <f t="shared" si="17"/>
        <v>5.4686081477979001E-2</v>
      </c>
      <c r="G174">
        <f t="shared" si="18"/>
        <v>5.468608446854667E-2</v>
      </c>
    </row>
    <row r="175" spans="2:7" x14ac:dyDescent="0.2">
      <c r="B175">
        <f t="shared" si="19"/>
        <v>-94</v>
      </c>
      <c r="C175" s="4">
        <f t="shared" si="14"/>
        <v>179.15100000000001</v>
      </c>
      <c r="D175" s="1">
        <f t="shared" si="15"/>
        <v>-5.3853576703445327</v>
      </c>
      <c r="E175" s="5">
        <f t="shared" si="16"/>
        <v>4.5832007540527533E-3</v>
      </c>
      <c r="F175">
        <f t="shared" si="17"/>
        <v>4.5232674602050368E-2</v>
      </c>
      <c r="G175">
        <f t="shared" si="18"/>
        <v>4.5232676648045318E-2</v>
      </c>
    </row>
    <row r="176" spans="2:7" x14ac:dyDescent="0.2">
      <c r="B176">
        <f t="shared" si="19"/>
        <v>-95</v>
      </c>
      <c r="C176" s="4">
        <f t="shared" si="14"/>
        <v>178.15100000000001</v>
      </c>
      <c r="D176" s="1">
        <f t="shared" si="15"/>
        <v>-5.5772537936678628</v>
      </c>
      <c r="E176" s="5">
        <f t="shared" si="16"/>
        <v>3.7829400008223793E-3</v>
      </c>
      <c r="F176">
        <f t="shared" si="17"/>
        <v>3.7334715034022983E-2</v>
      </c>
      <c r="G176">
        <f t="shared" si="18"/>
        <v>3.7334716427903987E-2</v>
      </c>
    </row>
    <row r="177" spans="2:7" x14ac:dyDescent="0.2">
      <c r="B177">
        <f t="shared" si="19"/>
        <v>-96</v>
      </c>
      <c r="C177" s="4">
        <f t="shared" si="14"/>
        <v>177.15100000000001</v>
      </c>
      <c r="D177" s="1">
        <f t="shared" si="15"/>
        <v>-5.7712918455099818</v>
      </c>
      <c r="E177" s="5">
        <f t="shared" si="16"/>
        <v>3.1157298715342443E-3</v>
      </c>
      <c r="F177">
        <f t="shared" si="17"/>
        <v>3.0749863030192396E-2</v>
      </c>
      <c r="G177">
        <f t="shared" si="18"/>
        <v>3.07498639757465E-2</v>
      </c>
    </row>
    <row r="178" spans="2:7" x14ac:dyDescent="0.2">
      <c r="B178">
        <f t="shared" si="19"/>
        <v>-97</v>
      </c>
      <c r="C178" s="4">
        <f t="shared" si="14"/>
        <v>176.15100000000001</v>
      </c>
      <c r="D178" s="1">
        <f t="shared" si="15"/>
        <v>-5.9675079439754857</v>
      </c>
      <c r="E178" s="5">
        <f t="shared" si="16"/>
        <v>2.5606146696597843E-3</v>
      </c>
      <c r="F178">
        <f t="shared" si="17"/>
        <v>2.5271301945815783E-2</v>
      </c>
      <c r="G178">
        <f t="shared" si="18"/>
        <v>2.5271302584454501E-2</v>
      </c>
    </row>
    <row r="179" spans="2:7" x14ac:dyDescent="0.2">
      <c r="B179">
        <f t="shared" si="19"/>
        <v>-98</v>
      </c>
      <c r="C179" s="4">
        <f t="shared" si="14"/>
        <v>175.15100000000001</v>
      </c>
      <c r="D179" s="1">
        <f t="shared" si="15"/>
        <v>-6.1659390330282751</v>
      </c>
      <c r="E179" s="5">
        <f t="shared" si="16"/>
        <v>2.0997457079689552E-3</v>
      </c>
      <c r="F179">
        <f t="shared" si="17"/>
        <v>2.0722878933816483E-2</v>
      </c>
      <c r="G179">
        <f t="shared" si="18"/>
        <v>2.0722879363254204E-2</v>
      </c>
    </row>
    <row r="180" spans="2:7" x14ac:dyDescent="0.2">
      <c r="B180">
        <f t="shared" si="19"/>
        <v>-99</v>
      </c>
      <c r="C180" s="4">
        <f t="shared" si="14"/>
        <v>174.15100000000001</v>
      </c>
      <c r="D180" s="1">
        <f t="shared" si="15"/>
        <v>-6.3666229062200417</v>
      </c>
      <c r="E180" s="5">
        <f t="shared" si="16"/>
        <v>1.7179511222209637E-3</v>
      </c>
      <c r="F180">
        <f t="shared" si="17"/>
        <v>1.6954859336007537E-2</v>
      </c>
      <c r="G180">
        <f t="shared" si="18"/>
        <v>1.6954859623474795E-2</v>
      </c>
    </row>
    <row r="181" spans="2:7" x14ac:dyDescent="0.2">
      <c r="B181">
        <f t="shared" si="19"/>
        <v>-100</v>
      </c>
      <c r="C181" s="4">
        <f t="shared" si="14"/>
        <v>173.15100000000001</v>
      </c>
      <c r="D181" s="1">
        <f t="shared" si="15"/>
        <v>-6.5695982312413879</v>
      </c>
      <c r="E181" s="5">
        <f t="shared" si="16"/>
        <v>1.4023607236956902E-3</v>
      </c>
      <c r="F181">
        <f t="shared" si="17"/>
        <v>1.3840224265439826E-2</v>
      </c>
      <c r="G181">
        <f t="shared" si="18"/>
        <v>1.3840224456991635E-2</v>
      </c>
    </row>
    <row r="182" spans="2:7" x14ac:dyDescent="0.2">
      <c r="B182">
        <f t="shared" si="19"/>
        <v>-101</v>
      </c>
      <c r="C182" s="4">
        <f t="shared" si="14"/>
        <v>172.15100000000001</v>
      </c>
      <c r="D182" s="1">
        <f t="shared" si="15"/>
        <v>-6.7749045753290815</v>
      </c>
      <c r="E182" s="5">
        <f t="shared" si="16"/>
        <v>1.1420794773082457E-3</v>
      </c>
      <c r="F182">
        <f t="shared" si="17"/>
        <v>1.1271448085943703E-2</v>
      </c>
      <c r="G182">
        <f t="shared" si="18"/>
        <v>1.1271448212989246E-2</v>
      </c>
    </row>
    <row r="183" spans="2:7" x14ac:dyDescent="0.2">
      <c r="B183">
        <f t="shared" si="19"/>
        <v>-102</v>
      </c>
      <c r="C183" s="4">
        <f t="shared" si="14"/>
        <v>171.15100000000001</v>
      </c>
      <c r="D183" s="1">
        <f t="shared" si="15"/>
        <v>-6.9825824315643494</v>
      </c>
      <c r="E183" s="5">
        <f t="shared" si="16"/>
        <v>9.2790385825407143E-4</v>
      </c>
      <c r="F183">
        <f t="shared" si="17"/>
        <v>9.1576990698650027E-3</v>
      </c>
      <c r="G183">
        <f t="shared" si="18"/>
        <v>9.1576991537284571E-3</v>
      </c>
    </row>
    <row r="184" spans="2:7" x14ac:dyDescent="0.2">
      <c r="B184">
        <f t="shared" si="19"/>
        <v>-103</v>
      </c>
      <c r="C184" s="4">
        <f t="shared" si="14"/>
        <v>170.15100000000001</v>
      </c>
      <c r="D184" s="1">
        <f t="shared" si="15"/>
        <v>-7.1926732460991083</v>
      </c>
      <c r="E184" s="5">
        <f t="shared" si="16"/>
        <v>7.520759467471124E-4</v>
      </c>
      <c r="F184">
        <f t="shared" si="17"/>
        <v>7.422412501821983E-3</v>
      </c>
      <c r="G184">
        <f t="shared" si="18"/>
        <v>7.4224125569141916E-3</v>
      </c>
    </row>
    <row r="185" spans="2:7" x14ac:dyDescent="0.2">
      <c r="B185">
        <f t="shared" si="19"/>
        <v>-104</v>
      </c>
      <c r="C185" s="4">
        <f t="shared" si="14"/>
        <v>169.15100000000001</v>
      </c>
      <c r="D185" s="1">
        <f t="shared" si="15"/>
        <v>-7.4052194463482586</v>
      </c>
      <c r="E185" s="5">
        <f t="shared" si="16"/>
        <v>6.0807067173410383E-4</v>
      </c>
      <c r="F185">
        <f t="shared" si="17"/>
        <v>6.0011909374202204E-3</v>
      </c>
      <c r="G185">
        <f t="shared" si="18"/>
        <v>6.0011909734345127E-3</v>
      </c>
    </row>
    <row r="186" spans="2:7" x14ac:dyDescent="0.2">
      <c r="B186">
        <f t="shared" si="19"/>
        <v>-105</v>
      </c>
      <c r="C186" s="4">
        <f t="shared" si="14"/>
        <v>168.15100000000001</v>
      </c>
      <c r="D186" s="1">
        <f t="shared" si="15"/>
        <v>-7.6202644701885571</v>
      </c>
      <c r="E186" s="5">
        <f t="shared" si="16"/>
        <v>4.9041211457621545E-4</v>
      </c>
      <c r="F186">
        <f t="shared" si="17"/>
        <v>4.839991261546662E-3</v>
      </c>
      <c r="G186">
        <f t="shared" si="18"/>
        <v>4.839991284972177E-3</v>
      </c>
    </row>
    <row r="187" spans="2:7" x14ac:dyDescent="0.2">
      <c r="B187">
        <f t="shared" si="19"/>
        <v>-106</v>
      </c>
      <c r="C187" s="4">
        <f t="shared" si="14"/>
        <v>167.15100000000001</v>
      </c>
      <c r="D187" s="1">
        <f t="shared" si="15"/>
        <v>-7.8378527962059987</v>
      </c>
      <c r="E187" s="5">
        <f t="shared" si="16"/>
        <v>3.9451523646506613E-4</v>
      </c>
      <c r="F187">
        <f t="shared" si="17"/>
        <v>3.8935626594134333E-3</v>
      </c>
      <c r="G187">
        <f t="shared" si="18"/>
        <v>3.8935626745732642E-3</v>
      </c>
    </row>
    <row r="188" spans="2:7" x14ac:dyDescent="0.2">
      <c r="B188">
        <f t="shared" si="19"/>
        <v>-107</v>
      </c>
      <c r="C188" s="4">
        <f t="shared" si="14"/>
        <v>166.15100000000001</v>
      </c>
      <c r="D188" s="1">
        <f t="shared" si="15"/>
        <v>-8.0580299750360442</v>
      </c>
      <c r="E188" s="5">
        <f t="shared" si="16"/>
        <v>3.1654980245326541E-4</v>
      </c>
      <c r="F188">
        <f t="shared" si="17"/>
        <v>3.1241036511548523E-3</v>
      </c>
      <c r="G188">
        <f t="shared" si="18"/>
        <v>3.1241036609148758E-3</v>
      </c>
    </row>
    <row r="189" spans="2:7" x14ac:dyDescent="0.2">
      <c r="B189">
        <f t="shared" si="19"/>
        <v>-108</v>
      </c>
      <c r="C189" s="4">
        <f t="shared" si="14"/>
        <v>165.15100000000001</v>
      </c>
      <c r="D189" s="1">
        <f t="shared" si="15"/>
        <v>-8.2808426618429891</v>
      </c>
      <c r="E189" s="5">
        <f t="shared" si="16"/>
        <v>2.5332364390092212E-4</v>
      </c>
      <c r="F189">
        <f t="shared" si="17"/>
        <v>2.5001099817510202E-3</v>
      </c>
      <c r="G189">
        <f t="shared" si="18"/>
        <v>2.5001099880015702E-3</v>
      </c>
    </row>
    <row r="190" spans="2:7" x14ac:dyDescent="0.2">
      <c r="B190">
        <f t="shared" si="19"/>
        <v>-109</v>
      </c>
      <c r="C190" s="4">
        <f t="shared" si="14"/>
        <v>164.15100000000001</v>
      </c>
      <c r="D190" s="1">
        <f t="shared" si="15"/>
        <v>-8.5063386499870504</v>
      </c>
      <c r="E190" s="5">
        <f t="shared" si="16"/>
        <v>2.021827331385239E-4</v>
      </c>
      <c r="F190">
        <f t="shared" si="17"/>
        <v>1.9953884346264389E-3</v>
      </c>
      <c r="G190">
        <f t="shared" si="18"/>
        <v>1.9953884386080135E-3</v>
      </c>
    </row>
    <row r="191" spans="2:7" x14ac:dyDescent="0.2">
      <c r="B191">
        <f t="shared" si="19"/>
        <v>-110</v>
      </c>
      <c r="C191" s="4">
        <f t="shared" si="14"/>
        <v>163.15100000000001</v>
      </c>
      <c r="D191" s="1">
        <f t="shared" si="15"/>
        <v>-8.7345669059301461</v>
      </c>
      <c r="E191" s="5">
        <f t="shared" si="16"/>
        <v>1.6092584229901439E-4</v>
      </c>
      <c r="F191">
        <f t="shared" si="17"/>
        <v>1.5882145798076918E-3</v>
      </c>
      <c r="G191">
        <f t="shared" si="18"/>
        <v>1.5882145823301174E-3</v>
      </c>
    </row>
    <row r="192" spans="2:7" x14ac:dyDescent="0.2">
      <c r="B192">
        <f t="shared" si="19"/>
        <v>-111</v>
      </c>
      <c r="C192" s="4">
        <f t="shared" si="14"/>
        <v>162.15100000000001</v>
      </c>
      <c r="D192" s="1">
        <f t="shared" si="15"/>
        <v>-8.9655776054338947</v>
      </c>
      <c r="E192" s="5">
        <f t="shared" si="16"/>
        <v>1.2773182546323465E-4</v>
      </c>
      <c r="F192">
        <f t="shared" si="17"/>
        <v>1.2606151044977513E-3</v>
      </c>
      <c r="G192">
        <f t="shared" si="18"/>
        <v>1.2606151060869017E-3</v>
      </c>
    </row>
    <row r="193" spans="2:7" x14ac:dyDescent="0.2">
      <c r="B193">
        <f t="shared" si="19"/>
        <v>-112</v>
      </c>
      <c r="C193" s="4">
        <f t="shared" si="14"/>
        <v>161.15100000000001</v>
      </c>
      <c r="D193" s="1">
        <f t="shared" si="15"/>
        <v>-9.1994221711059829</v>
      </c>
      <c r="E193" s="5">
        <f t="shared" si="16"/>
        <v>1.0109780219399092E-4</v>
      </c>
      <c r="F193">
        <f t="shared" si="17"/>
        <v>9.9775773199102828E-4</v>
      </c>
      <c r="G193">
        <f t="shared" si="18"/>
        <v>9.9775773298654857E-4</v>
      </c>
    </row>
    <row r="194" spans="2:7" x14ac:dyDescent="0.2">
      <c r="B194">
        <f t="shared" si="19"/>
        <v>-113</v>
      </c>
      <c r="C194" s="4">
        <f t="shared" si="14"/>
        <v>160.15100000000001</v>
      </c>
      <c r="D194" s="1">
        <f t="shared" si="15"/>
        <v>-9.4361533113537526</v>
      </c>
      <c r="E194" s="5">
        <f t="shared" si="16"/>
        <v>7.9786733726791277E-5</v>
      </c>
      <c r="F194">
        <f t="shared" si="17"/>
        <v>7.8743383890245524E-4</v>
      </c>
      <c r="G194">
        <f t="shared" si="18"/>
        <v>7.8743383952250743E-4</v>
      </c>
    </row>
    <row r="195" spans="2:7" x14ac:dyDescent="0.2">
      <c r="B195">
        <f t="shared" si="19"/>
        <v>-114</v>
      </c>
      <c r="C195" s="4">
        <f t="shared" si="14"/>
        <v>159.15100000000001</v>
      </c>
      <c r="D195" s="1">
        <f t="shared" si="15"/>
        <v>-9.6758250608070995</v>
      </c>
      <c r="E195" s="5">
        <f t="shared" si="16"/>
        <v>6.2783072888970398E-5</v>
      </c>
      <c r="F195">
        <f t="shared" si="17"/>
        <v>6.1962075390052207E-4</v>
      </c>
      <c r="G195">
        <f t="shared" si="18"/>
        <v>6.1962075428445204E-4</v>
      </c>
    </row>
    <row r="196" spans="2:7" x14ac:dyDescent="0.2">
      <c r="B196">
        <f t="shared" si="19"/>
        <v>-115</v>
      </c>
      <c r="C196" s="4">
        <f t="shared" si="14"/>
        <v>158.15100000000001</v>
      </c>
      <c r="D196" s="1">
        <f t="shared" si="15"/>
        <v>-9.918492822275585</v>
      </c>
      <c r="E196" s="5">
        <f t="shared" si="16"/>
        <v>4.9255337416674166E-5</v>
      </c>
      <c r="F196">
        <f t="shared" si="17"/>
        <v>4.8611238506463526E-4</v>
      </c>
      <c r="G196">
        <f t="shared" si="18"/>
        <v>4.8611238530094048E-4</v>
      </c>
    </row>
    <row r="197" spans="2:7" x14ac:dyDescent="0.2">
      <c r="B197">
        <f t="shared" si="19"/>
        <v>-116</v>
      </c>
      <c r="C197" s="4">
        <f t="shared" si="14"/>
        <v>157.15100000000001</v>
      </c>
      <c r="D197" s="1">
        <f t="shared" si="15"/>
        <v>-10.164213410308198</v>
      </c>
      <c r="E197" s="5">
        <f t="shared" si="16"/>
        <v>3.8524605754499525E-5</v>
      </c>
      <c r="F197">
        <f t="shared" si="17"/>
        <v>3.8020829760177177E-4</v>
      </c>
      <c r="G197">
        <f t="shared" si="18"/>
        <v>3.8020829774633013E-4</v>
      </c>
    </row>
    <row r="198" spans="2:7" x14ac:dyDescent="0.2">
      <c r="B198">
        <f t="shared" si="19"/>
        <v>-117</v>
      </c>
      <c r="C198" s="4">
        <f t="shared" si="14"/>
        <v>156.15100000000001</v>
      </c>
      <c r="D198" s="1">
        <f t="shared" si="15"/>
        <v>-10.41304509642762</v>
      </c>
      <c r="E198" s="5">
        <f t="shared" si="16"/>
        <v>3.0038066526832247E-5</v>
      </c>
      <c r="F198">
        <f t="shared" si="17"/>
        <v>2.9645266742494197E-4</v>
      </c>
      <c r="G198">
        <f t="shared" si="18"/>
        <v>2.9645266751282616E-4</v>
      </c>
    </row>
    <row r="199" spans="2:7" x14ac:dyDescent="0.2">
      <c r="B199">
        <f t="shared" si="19"/>
        <v>-118</v>
      </c>
      <c r="C199" s="4">
        <f t="shared" si="14"/>
        <v>155.15100000000001</v>
      </c>
      <c r="D199" s="1">
        <f t="shared" si="15"/>
        <v>-10.665047656114556</v>
      </c>
      <c r="E199" s="5">
        <f t="shared" si="16"/>
        <v>2.3346869388992255E-5</v>
      </c>
      <c r="F199">
        <f t="shared" si="17"/>
        <v>2.3041568604976318E-4</v>
      </c>
      <c r="G199">
        <f t="shared" si="18"/>
        <v>2.3041568610285458E-4</v>
      </c>
    </row>
    <row r="200" spans="2:7" x14ac:dyDescent="0.2">
      <c r="B200">
        <f t="shared" si="19"/>
        <v>-119</v>
      </c>
      <c r="C200" s="4">
        <f t="shared" si="14"/>
        <v>154.15100000000001</v>
      </c>
      <c r="D200" s="1">
        <f t="shared" si="15"/>
        <v>-10.920282417621607</v>
      </c>
      <c r="E200" s="5">
        <f t="shared" si="16"/>
        <v>1.8087627488114154E-5</v>
      </c>
      <c r="F200">
        <f t="shared" si="17"/>
        <v>1.785110040771197E-4</v>
      </c>
      <c r="G200">
        <f t="shared" si="18"/>
        <v>1.7851100410898587E-4</v>
      </c>
    </row>
    <row r="201" spans="2:7" x14ac:dyDescent="0.2">
      <c r="B201">
        <f t="shared" si="19"/>
        <v>-120</v>
      </c>
      <c r="C201" s="4">
        <f t="shared" si="14"/>
        <v>153.15100000000001</v>
      </c>
      <c r="D201" s="1">
        <f t="shared" si="15"/>
        <v>-11.178812312700419</v>
      </c>
      <c r="E201" s="5">
        <f t="shared" si="16"/>
        <v>1.3967011745417002E-5</v>
      </c>
      <c r="F201">
        <f t="shared" si="17"/>
        <v>1.3784368858047868E-4</v>
      </c>
      <c r="G201">
        <f t="shared" si="18"/>
        <v>1.3784368859947959E-4</v>
      </c>
    </row>
    <row r="202" spans="2:7" x14ac:dyDescent="0.2">
      <c r="C202" s="4"/>
      <c r="D202" s="1"/>
      <c r="E202" s="5"/>
    </row>
    <row r="203" spans="2:7" x14ac:dyDescent="0.2">
      <c r="C203" s="4"/>
      <c r="D203" s="1"/>
      <c r="E203" s="5"/>
    </row>
    <row r="204" spans="2:7" x14ac:dyDescent="0.2">
      <c r="C204" s="4"/>
      <c r="D204" s="1"/>
      <c r="E204" s="5"/>
    </row>
    <row r="205" spans="2:7" x14ac:dyDescent="0.2">
      <c r="C205" s="4"/>
      <c r="D205" s="1"/>
      <c r="E205" s="5"/>
    </row>
    <row r="206" spans="2:7" x14ac:dyDescent="0.2">
      <c r="C206" s="4"/>
      <c r="D206" s="1"/>
      <c r="E206" s="5"/>
    </row>
    <row r="207" spans="2:7" x14ac:dyDescent="0.2">
      <c r="C207" s="4"/>
      <c r="D207" s="1"/>
      <c r="E207" s="5"/>
    </row>
    <row r="208" spans="2:7" x14ac:dyDescent="0.2">
      <c r="C208" s="4"/>
      <c r="D208" s="1"/>
      <c r="E208" s="5"/>
    </row>
    <row r="209" spans="3:5" x14ac:dyDescent="0.2">
      <c r="C209" s="4"/>
      <c r="D209" s="1"/>
      <c r="E209" s="5"/>
    </row>
    <row r="210" spans="3:5" x14ac:dyDescent="0.2">
      <c r="C210" s="4"/>
      <c r="D210" s="1"/>
      <c r="E210" s="5"/>
    </row>
  </sheetData>
  <phoneticPr fontId="2"/>
  <pageMargins left="0.78740157480314965" right="0.78740157480314965" top="0.98425196850393704" bottom="0.98425196850393704" header="0.51181102362204722" footer="0.51181102362204722"/>
  <pageSetup paperSize="9" scale="75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2026-06-16T10:22:51Z</dcterms:created>
  <dcterms:modified xsi:type="dcterms:W3CDTF">2026-06-16T10:24:02Z</dcterms:modified>
</cp:coreProperties>
</file>